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vbaProject.bin" ContentType="application/vnd.ms-office.vbaProject"/>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Override PartName="/_xmlsignatures/sig3.xml" ContentType="application/vnd.openxmlformats-package.digital-signature-xmlsignature+xml"/>
  <Override PartName="/_xmlsignatures/sig4.xml" ContentType="application/vnd.openxmlformats-package.digital-signature-xmlsignature+xml"/>
  <Override PartName="/_xmlsignatures/sig6.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codeName="{4D1C537B-E38A-612A-F078-A93A15B4B7F4}"/>
  <workbookPr codeName="ThisWorkbook" hidePivotFieldList="1" defaultThemeVersion="166925"/>
  <mc:AlternateContent xmlns:mc="http://schemas.openxmlformats.org/markup-compatibility/2006">
    <mc:Choice Requires="x15">
      <x15ac:absPath xmlns:x15ac="http://schemas.microsoft.com/office/spreadsheetml/2010/11/ac" url="C:\Users\lourdes.villalba\Desktop\BALANCES\cnv\2023\12\Para firma\"/>
    </mc:Choice>
  </mc:AlternateContent>
  <xr:revisionPtr revIDLastSave="0" documentId="13_ncr:201_{3466A09E-C7BC-4B5A-9B26-AC0644969619}" xr6:coauthVersionLast="47" xr6:coauthVersionMax="47" xr10:uidLastSave="{00000000-0000-0000-0000-000000000000}"/>
  <bookViews>
    <workbookView xWindow="-120" yWindow="-120" windowWidth="20730" windowHeight="11160" tabRatio="850" xr2:uid="{00000000-000D-0000-FFFF-FFFF00000000}"/>
  </bookViews>
  <sheets>
    <sheet name="Indice" sheetId="16" r:id="rId1"/>
    <sheet name="Información General" sheetId="82" r:id="rId2"/>
    <sheet name="BG" sheetId="25" r:id="rId3"/>
    <sheet name="ER" sheetId="19" r:id="rId4"/>
    <sheet name="EVPN" sheetId="24" r:id="rId5"/>
    <sheet name="EFE" sheetId="87" r:id="rId6"/>
    <sheet name="Nota1" sheetId="1" r:id="rId7"/>
    <sheet name="Nota 2" sheetId="2" r:id="rId8"/>
    <sheet name="Nota 3" sheetId="3" r:id="rId9"/>
    <sheet name="Nota 4" sheetId="38" r:id="rId10"/>
    <sheet name="Nota 5" sheetId="4" r:id="rId11"/>
    <sheet name="Nota 6" sheetId="5" r:id="rId12"/>
    <sheet name="Nota 7" sheetId="7" r:id="rId13"/>
    <sheet name="Nota 8" sheetId="67" r:id="rId14"/>
    <sheet name="Nota 9" sheetId="66" r:id="rId15"/>
    <sheet name="Nota 10" sheetId="9" r:id="rId16"/>
    <sheet name="Nota 11" sheetId="41" r:id="rId17"/>
    <sheet name="Nota 12" sheetId="42" r:id="rId18"/>
    <sheet name="Nota 13" sheetId="10" r:id="rId19"/>
    <sheet name="Nota 14" sheetId="8" r:id="rId20"/>
    <sheet name="Nota 15" sheetId="43" r:id="rId21"/>
    <sheet name="Nota 16" sheetId="44" r:id="rId22"/>
    <sheet name="Nota 17" sheetId="45" r:id="rId23"/>
    <sheet name="Nota 18" sheetId="46" r:id="rId24"/>
    <sheet name="Nota 19" sheetId="12" r:id="rId25"/>
    <sheet name="Nota 20" sheetId="14" r:id="rId26"/>
    <sheet name=" Nota 21" sheetId="47" r:id="rId27"/>
    <sheet name="Nota 22" sheetId="48" r:id="rId28"/>
    <sheet name="Nota 23" sheetId="49" r:id="rId29"/>
    <sheet name="Nota 24" sheetId="68" r:id="rId30"/>
    <sheet name="Nota 25" sheetId="50" r:id="rId31"/>
    <sheet name="Nota 26" sheetId="51" r:id="rId32"/>
    <sheet name="Nota 27" sheetId="65" r:id="rId33"/>
    <sheet name="Nota 28" sheetId="53" r:id="rId34"/>
    <sheet name="Nota 29" sheetId="52" r:id="rId35"/>
    <sheet name="Nota 30" sheetId="54" r:id="rId36"/>
    <sheet name="Nota 31" sheetId="55" r:id="rId37"/>
    <sheet name="Nota 32" sheetId="69" r:id="rId38"/>
    <sheet name="Nota 33" sheetId="56" r:id="rId39"/>
    <sheet name="Nota 34" sheetId="57" r:id="rId40"/>
    <sheet name="Nota 35" sheetId="64" r:id="rId41"/>
    <sheet name="Nota 36" sheetId="60" r:id="rId42"/>
    <sheet name="Nota 37" sheetId="62" r:id="rId43"/>
    <sheet name="Nota 38" sheetId="70" r:id="rId44"/>
    <sheet name="Nota 39" sheetId="63" r:id="rId45"/>
    <sheet name="Nota 40" sheetId="72" r:id="rId46"/>
    <sheet name="Base de Monedas" sheetId="71" r:id="rId47"/>
  </sheets>
  <definedNames>
    <definedName name="_xlnm._FilterDatabase" localSheetId="19" hidden="1">'Nota 14'!#REF!</definedName>
    <definedName name="_xlnm._FilterDatabase" localSheetId="8" hidden="1">'Nota 3'!$D$8:$D$32</definedName>
    <definedName name="_xlnm._FilterDatabase" localSheetId="13" hidden="1">'Nota 8'!#REF!</definedName>
    <definedName name="_Hlk15378568" localSheetId="7">'Nota 2'!#REF!</definedName>
    <definedName name="_Toc82092289" localSheetId="1">'Información General'!#REF!</definedName>
    <definedName name="_Toc82092290" localSheetId="1">'Información General'!$A$57</definedName>
    <definedName name="_xlnm.Print_Area" localSheetId="2">BG!$A$4:$G$71</definedName>
    <definedName name="_xlnm.Print_Area" localSheetId="3">ER!$A$1:$D$49</definedName>
    <definedName name="CNV">#REF!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87" l="1"/>
  <c r="B21" i="87"/>
  <c r="W22" i="24" l="1"/>
  <c r="W23" i="24"/>
  <c r="W24" i="24"/>
  <c r="W25" i="24"/>
  <c r="W26" i="24"/>
  <c r="W27" i="24"/>
  <c r="W28" i="24"/>
  <c r="W29" i="24"/>
  <c r="C20" i="66" l="1"/>
  <c r="D15" i="8" l="1"/>
  <c r="F16" i="25" l="1"/>
  <c r="F23" i="25" l="1"/>
  <c r="S30" i="24" l="1"/>
  <c r="G10" i="52" l="1"/>
  <c r="G14" i="53" l="1"/>
  <c r="G33" i="65"/>
  <c r="G22" i="65"/>
  <c r="G21" i="65"/>
  <c r="G20" i="65"/>
  <c r="A6" i="62"/>
  <c r="D33" i="65" l="1"/>
  <c r="D21" i="65" l="1"/>
  <c r="D20" i="65"/>
  <c r="W21" i="24" l="1"/>
  <c r="W20" i="24"/>
  <c r="W19" i="24"/>
  <c r="C13" i="43" l="1"/>
  <c r="C12" i="53" l="1"/>
  <c r="D32" i="65"/>
  <c r="D31" i="65"/>
  <c r="D30" i="65"/>
  <c r="G32" i="65"/>
  <c r="G31" i="65"/>
  <c r="G30" i="65"/>
  <c r="D11" i="8" l="1"/>
  <c r="A8" i="87" l="1"/>
  <c r="C41" i="87"/>
  <c r="C35" i="87"/>
  <c r="B35" i="87"/>
  <c r="C28" i="87"/>
  <c r="B28" i="87"/>
  <c r="C30" i="24"/>
  <c r="E30" i="24"/>
  <c r="G30" i="24"/>
  <c r="I30" i="24"/>
  <c r="K30" i="24"/>
  <c r="M30" i="24"/>
  <c r="O30" i="24"/>
  <c r="Q30" i="24"/>
  <c r="U30" i="24"/>
  <c r="W30" i="24"/>
  <c r="B37" i="87" l="1"/>
  <c r="B41" i="87" s="1"/>
  <c r="G27" i="25" l="1"/>
  <c r="G25" i="25"/>
  <c r="C10" i="56" l="1"/>
  <c r="G20" i="53"/>
  <c r="D20" i="19" s="1"/>
  <c r="F20" i="53" l="1"/>
  <c r="C20" i="19" s="1"/>
  <c r="B12" i="53" l="1"/>
  <c r="B10" i="56"/>
  <c r="F14" i="53"/>
  <c r="J24" i="8" l="1"/>
  <c r="B11" i="45" l="1"/>
  <c r="F40" i="25" s="1"/>
  <c r="E24" i="8" l="1"/>
  <c r="D21" i="4" l="1"/>
  <c r="C21" i="4"/>
  <c r="F19" i="25"/>
  <c r="B23" i="5" l="1"/>
  <c r="F18" i="25" l="1"/>
  <c r="W42" i="24" l="1"/>
  <c r="W35" i="24"/>
  <c r="W36" i="24"/>
  <c r="W37" i="24"/>
  <c r="W38" i="24"/>
  <c r="W39" i="24"/>
  <c r="W43" i="24"/>
  <c r="W40" i="24"/>
  <c r="W34" i="24"/>
  <c r="C21" i="10" l="1"/>
  <c r="C25" i="53" l="1"/>
  <c r="D19" i="19" s="1"/>
  <c r="G19" i="25" l="1"/>
  <c r="K51" i="8" l="1"/>
  <c r="H6" i="1"/>
  <c r="C23" i="5" l="1"/>
  <c r="G18" i="25" s="1"/>
  <c r="K24" i="8"/>
  <c r="D17" i="3"/>
  <c r="G14" i="25" s="1"/>
  <c r="A8" i="19"/>
  <c r="I8" i="24" s="1"/>
  <c r="C17" i="72"/>
  <c r="C11" i="54" l="1"/>
  <c r="B37" i="5" l="1"/>
  <c r="W33" i="24" l="1"/>
  <c r="F46" i="65"/>
  <c r="D17" i="19" s="1"/>
  <c r="E46" i="65"/>
  <c r="D16" i="19" s="1"/>
  <c r="C37" i="5"/>
  <c r="D14" i="65"/>
  <c r="D15" i="65"/>
  <c r="D13" i="65"/>
  <c r="D26" i="65"/>
  <c r="D27" i="65"/>
  <c r="D39" i="65"/>
  <c r="D34" i="65"/>
  <c r="D25" i="65"/>
  <c r="D45" i="65"/>
  <c r="B25" i="53"/>
  <c r="C19" i="19" l="1"/>
  <c r="D22" i="65"/>
  <c r="D36" i="65"/>
  <c r="D35" i="65"/>
  <c r="D17" i="65"/>
  <c r="D41" i="65"/>
  <c r="D19" i="65"/>
  <c r="D28" i="65"/>
  <c r="D38" i="65"/>
  <c r="D16" i="65"/>
  <c r="D18" i="65"/>
  <c r="D43" i="65"/>
  <c r="D40" i="65"/>
  <c r="D42" i="65"/>
  <c r="D24" i="65"/>
  <c r="D37" i="65"/>
  <c r="D23" i="65"/>
  <c r="D29" i="65"/>
  <c r="D44" i="65"/>
  <c r="B11" i="54" l="1"/>
  <c r="C14" i="7"/>
  <c r="U46" i="24"/>
  <c r="U48" i="24" s="1"/>
  <c r="O46" i="24"/>
  <c r="O48" i="24" s="1"/>
  <c r="M46" i="24"/>
  <c r="M48" i="24" s="1"/>
  <c r="K46" i="24"/>
  <c r="K48" i="24" s="1"/>
  <c r="I46" i="24"/>
  <c r="I48" i="24" s="1"/>
  <c r="G46" i="24"/>
  <c r="G48" i="24" s="1"/>
  <c r="E46" i="24"/>
  <c r="E48" i="24" s="1"/>
  <c r="C46" i="24"/>
  <c r="G20" i="25" l="1"/>
  <c r="B25" i="72"/>
  <c r="B17" i="72"/>
  <c r="C15" i="51" l="1"/>
  <c r="D14" i="19" s="1"/>
  <c r="G45" i="65"/>
  <c r="G44" i="65"/>
  <c r="G43" i="65"/>
  <c r="G42" i="65"/>
  <c r="G41" i="65"/>
  <c r="G40" i="65"/>
  <c r="G39" i="65"/>
  <c r="G38" i="65"/>
  <c r="G37" i="65"/>
  <c r="G36" i="65"/>
  <c r="G35" i="65"/>
  <c r="G34" i="65"/>
  <c r="G29" i="65"/>
  <c r="G28" i="65"/>
  <c r="G27" i="65"/>
  <c r="G26" i="65"/>
  <c r="G25" i="65"/>
  <c r="G24" i="65"/>
  <c r="G23" i="65"/>
  <c r="G19" i="65"/>
  <c r="G18" i="65"/>
  <c r="G17" i="65"/>
  <c r="G16" i="65"/>
  <c r="G15" i="65"/>
  <c r="G14" i="65"/>
  <c r="G13" i="65"/>
  <c r="B46" i="65" l="1"/>
  <c r="C46" i="65"/>
  <c r="C20" i="50" l="1"/>
  <c r="D13" i="19" s="1"/>
  <c r="B13" i="43" l="1"/>
  <c r="E39" i="8"/>
  <c r="K39" i="8"/>
  <c r="G38" i="25"/>
  <c r="F38" i="25" l="1"/>
  <c r="G46" i="25"/>
  <c r="C25" i="72" l="1"/>
  <c r="B20" i="50" l="1"/>
  <c r="B15" i="51"/>
  <c r="B12" i="52" l="1"/>
  <c r="D33" i="8"/>
  <c r="C22" i="19" l="1"/>
  <c r="C13" i="9" l="1"/>
  <c r="G28" i="25" l="1"/>
  <c r="W45" i="24" l="1"/>
  <c r="I20" i="66" l="1"/>
  <c r="J20" i="66"/>
  <c r="D20" i="66" l="1"/>
  <c r="E20" i="66"/>
  <c r="G20" i="66"/>
  <c r="H20" i="66"/>
  <c r="B20" i="66"/>
  <c r="K20" i="66" l="1"/>
  <c r="F20" i="66"/>
  <c r="L20" i="66" l="1"/>
  <c r="F27" i="25" l="1"/>
  <c r="B10" i="69" l="1"/>
  <c r="G12" i="65"/>
  <c r="G46" i="65" s="1"/>
  <c r="D12" i="65"/>
  <c r="B14" i="41" l="1"/>
  <c r="B13" i="9"/>
  <c r="F28" i="25" l="1"/>
  <c r="F29" i="25"/>
  <c r="D46" i="65" l="1"/>
  <c r="C12" i="52"/>
  <c r="D22" i="19" l="1"/>
  <c r="B11" i="44"/>
  <c r="C11" i="44"/>
  <c r="E51" i="8"/>
  <c r="G47" i="25"/>
  <c r="D51" i="8"/>
  <c r="D50" i="8"/>
  <c r="D49" i="8"/>
  <c r="D48" i="8"/>
  <c r="D47" i="8"/>
  <c r="D46" i="8"/>
  <c r="D45" i="8"/>
  <c r="D44" i="8"/>
  <c r="G39" i="25" l="1"/>
  <c r="F39" i="25"/>
  <c r="F47" i="25"/>
  <c r="F37" i="25" l="1"/>
  <c r="D18" i="19"/>
  <c r="C14" i="41" l="1"/>
  <c r="G29" i="25" l="1"/>
  <c r="W47" i="24"/>
  <c r="C48" i="24"/>
  <c r="C17" i="19" l="1"/>
  <c r="F62" i="25" l="1"/>
  <c r="D38" i="8"/>
  <c r="D37" i="8"/>
  <c r="D36" i="8"/>
  <c r="D35" i="8"/>
  <c r="D22" i="8"/>
  <c r="D23" i="8"/>
  <c r="D21" i="8"/>
  <c r="D13" i="8"/>
  <c r="B11" i="64" l="1"/>
  <c r="G62" i="25"/>
  <c r="G61" i="25"/>
  <c r="F61" i="25"/>
  <c r="F55" i="25"/>
  <c r="G55" i="25"/>
  <c r="F54" i="25"/>
  <c r="D23" i="10"/>
  <c r="F45" i="25" s="1"/>
  <c r="E23" i="10"/>
  <c r="G45" i="25" s="1"/>
  <c r="C13" i="12"/>
  <c r="G11" i="12"/>
  <c r="F11" i="12"/>
  <c r="B13" i="12"/>
  <c r="D15" i="10"/>
  <c r="E15" i="10"/>
  <c r="G36" i="25" s="1"/>
  <c r="C13" i="10"/>
  <c r="B14" i="7"/>
  <c r="F20" i="25" s="1"/>
  <c r="D43" i="67"/>
  <c r="G26" i="25" s="1"/>
  <c r="C43" i="67"/>
  <c r="F26" i="25" s="1"/>
  <c r="B12" i="42"/>
  <c r="F30" i="25" s="1"/>
  <c r="C20" i="38"/>
  <c r="D13" i="4"/>
  <c r="G17" i="25" s="1"/>
  <c r="G10" i="4"/>
  <c r="C13" i="4"/>
  <c r="C17" i="3"/>
  <c r="F14" i="25" s="1"/>
  <c r="D1" i="19"/>
  <c r="A1" i="38"/>
  <c r="D15" i="67"/>
  <c r="A48" i="24"/>
  <c r="A1" i="72"/>
  <c r="G24" i="25"/>
  <c r="A1" i="63"/>
  <c r="A1" i="70"/>
  <c r="A1" i="62"/>
  <c r="A1" i="60"/>
  <c r="A1" i="64"/>
  <c r="A1" i="57"/>
  <c r="A1" i="56"/>
  <c r="A1" i="69"/>
  <c r="A1" i="55"/>
  <c r="A1" i="54"/>
  <c r="A1" i="52"/>
  <c r="A1" i="53"/>
  <c r="A1" i="65"/>
  <c r="A1" i="51"/>
  <c r="A1" i="50"/>
  <c r="A1" i="68"/>
  <c r="A1" i="49"/>
  <c r="A1" i="48"/>
  <c r="A1" i="47"/>
  <c r="A1" i="14"/>
  <c r="A1" i="12"/>
  <c r="A1" i="46"/>
  <c r="A1" i="45"/>
  <c r="A1" i="44"/>
  <c r="A1" i="43"/>
  <c r="A1" i="10"/>
  <c r="A1" i="42"/>
  <c r="A1" i="41"/>
  <c r="A1" i="9"/>
  <c r="A1" i="66"/>
  <c r="A1" i="67"/>
  <c r="A1" i="7"/>
  <c r="A1" i="5"/>
  <c r="A1" i="4"/>
  <c r="A1" i="3"/>
  <c r="A1" i="2"/>
  <c r="A1" i="1"/>
  <c r="A1" i="24"/>
  <c r="A1" i="87" s="1"/>
  <c r="A1" i="19"/>
  <c r="F14" i="5"/>
  <c r="C12" i="57"/>
  <c r="D32" i="19" s="1"/>
  <c r="B12" i="57"/>
  <c r="C32" i="19" s="1"/>
  <c r="C10" i="69"/>
  <c r="D29" i="19" s="1"/>
  <c r="C29" i="19"/>
  <c r="C12" i="55"/>
  <c r="D27" i="19" s="1"/>
  <c r="B12" i="55"/>
  <c r="C27" i="19" s="1"/>
  <c r="D25" i="19"/>
  <c r="F10" i="52"/>
  <c r="C13" i="19"/>
  <c r="C14" i="19"/>
  <c r="G64" i="25"/>
  <c r="F64" i="25"/>
  <c r="C10" i="49"/>
  <c r="B10" i="49"/>
  <c r="G60" i="25"/>
  <c r="F60" i="25"/>
  <c r="G59" i="25"/>
  <c r="F59" i="25"/>
  <c r="G58" i="25"/>
  <c r="F58" i="25"/>
  <c r="G57" i="25"/>
  <c r="F57" i="25"/>
  <c r="G56" i="25"/>
  <c r="F56" i="25"/>
  <c r="C10" i="46"/>
  <c r="G41" i="25" s="1"/>
  <c r="F46" i="25"/>
  <c r="C11" i="45"/>
  <c r="G40" i="25" s="1"/>
  <c r="B10" i="46"/>
  <c r="F41" i="25" s="1"/>
  <c r="D39" i="8"/>
  <c r="D34" i="8"/>
  <c r="D30" i="8"/>
  <c r="D24" i="8"/>
  <c r="D20" i="8"/>
  <c r="D19" i="8"/>
  <c r="D18" i="8"/>
  <c r="C11" i="10"/>
  <c r="D1" i="25"/>
  <c r="C22" i="10"/>
  <c r="C20" i="10"/>
  <c r="C14" i="10"/>
  <c r="C12" i="10"/>
  <c r="B20" i="38"/>
  <c r="F15" i="25" s="1"/>
  <c r="C12" i="42"/>
  <c r="G30" i="25" s="1"/>
  <c r="C11" i="64" l="1"/>
  <c r="F48" i="25"/>
  <c r="F42" i="25"/>
  <c r="F36" i="25"/>
  <c r="G54" i="25"/>
  <c r="G15" i="25"/>
  <c r="G48" i="25"/>
  <c r="G42" i="25"/>
  <c r="F17" i="25"/>
  <c r="G12" i="4"/>
  <c r="G21" i="4" s="1"/>
  <c r="D23" i="19"/>
  <c r="C23" i="19"/>
  <c r="F24" i="25"/>
  <c r="C25" i="19"/>
  <c r="F63" i="25"/>
  <c r="C16" i="19"/>
  <c r="C15" i="19"/>
  <c r="D15" i="19"/>
  <c r="D21" i="19" s="1"/>
  <c r="C18" i="19"/>
  <c r="G63" i="25" l="1"/>
  <c r="D24" i="19"/>
  <c r="C24" i="19"/>
  <c r="C21" i="19"/>
  <c r="Q46" i="24"/>
  <c r="Q48" i="24" s="1"/>
  <c r="W41" i="24"/>
  <c r="F49" i="25"/>
  <c r="G19" i="4"/>
  <c r="G23" i="4" s="1"/>
  <c r="F43" i="25"/>
  <c r="G49" i="25"/>
  <c r="F65" i="25"/>
  <c r="F21" i="25"/>
  <c r="G65" i="25" l="1"/>
  <c r="D26" i="19"/>
  <c r="D28" i="19" s="1"/>
  <c r="D30" i="19" s="1"/>
  <c r="D33" i="19" s="1"/>
  <c r="C26" i="19"/>
  <c r="C28" i="19" s="1"/>
  <c r="C30" i="19" s="1"/>
  <c r="C33" i="19" s="1"/>
  <c r="F51" i="25"/>
  <c r="S44" i="24" l="1"/>
  <c r="S46" i="24" s="1"/>
  <c r="S48" i="24" s="1"/>
  <c r="F67" i="25"/>
  <c r="C34" i="19"/>
  <c r="D34" i="19"/>
  <c r="G37" i="25"/>
  <c r="W44" i="24" l="1"/>
  <c r="G43" i="25"/>
  <c r="G51" i="25" l="1"/>
  <c r="G67" i="25" l="1"/>
  <c r="W46" i="24"/>
  <c r="W48" i="24" s="1"/>
  <c r="G21" i="25"/>
  <c r="G14" i="5" l="1"/>
  <c r="G23" i="25" s="1"/>
  <c r="G31" i="25" l="1"/>
  <c r="G32" i="25" s="1"/>
  <c r="F25" i="25" l="1"/>
  <c r="F31" i="25" l="1"/>
  <c r="F32" i="25" l="1"/>
</calcChain>
</file>

<file path=xl/sharedStrings.xml><?xml version="1.0" encoding="utf-8"?>
<sst xmlns="http://schemas.openxmlformats.org/spreadsheetml/2006/main" count="1623" uniqueCount="1089">
  <si>
    <t>NOTA 1 – DESCRIPCIÓN DE LA NATURALEZA Y DEL NEGOCIO DE LA COMPAÑÍA</t>
  </si>
  <si>
    <t>NOTA 2 - RESUMEN DE LAS PRINCIPALES POLÍTICAS CONTABLES</t>
  </si>
  <si>
    <t>Caja</t>
  </si>
  <si>
    <t>Total</t>
  </si>
  <si>
    <t>La composición de la cuenta es la siguiente:</t>
  </si>
  <si>
    <t>Concepto</t>
  </si>
  <si>
    <t>A  Total Cartera no Vencida</t>
  </si>
  <si>
    <t>Normal</t>
  </si>
  <si>
    <t>En Gestión de Cobro</t>
  </si>
  <si>
    <t>En Gestión de Cobro Judicial</t>
  </si>
  <si>
    <t>B. Total Cartera Vencida</t>
  </si>
  <si>
    <t>Observaciones</t>
  </si>
  <si>
    <t>Criterios de Clasificación utilizados</t>
  </si>
  <si>
    <t>El rubro de otros créditos se compone como sigue:</t>
  </si>
  <si>
    <t>Anticipo Impuesto a la Renta</t>
  </si>
  <si>
    <t xml:space="preserve">Total </t>
  </si>
  <si>
    <t>Los bienes de cambio están compuestos de la siguiente manera:</t>
  </si>
  <si>
    <t>INDICE</t>
  </si>
  <si>
    <t>Nota 1</t>
  </si>
  <si>
    <t>Nota 2</t>
  </si>
  <si>
    <t>Nota 3</t>
  </si>
  <si>
    <t>Nota 4</t>
  </si>
  <si>
    <t>Nota 5</t>
  </si>
  <si>
    <t>Nota 6</t>
  </si>
  <si>
    <t>Nota 7</t>
  </si>
  <si>
    <t>Nota 8</t>
  </si>
  <si>
    <t>Nota 9</t>
  </si>
  <si>
    <t>Nota 10</t>
  </si>
  <si>
    <t>Nota 11</t>
  </si>
  <si>
    <t>Nota 12</t>
  </si>
  <si>
    <t>Nota 13</t>
  </si>
  <si>
    <t>Nota 14</t>
  </si>
  <si>
    <t>Nota 15</t>
  </si>
  <si>
    <t>Nota 16</t>
  </si>
  <si>
    <t>Resumen de las principales políticas contables</t>
  </si>
  <si>
    <t>Otros créditos</t>
  </si>
  <si>
    <t>Patrimonio Neto</t>
  </si>
  <si>
    <t>d.   Efectivo y equivalentes de efectivo</t>
  </si>
  <si>
    <t>Reserva de revalúo</t>
  </si>
  <si>
    <t>Resultados acumulados</t>
  </si>
  <si>
    <t xml:space="preserve"> </t>
  </si>
  <si>
    <t>Impuesto a la renta</t>
  </si>
  <si>
    <t>Pagos efectuados a proveedores y empleados</t>
  </si>
  <si>
    <t>Efectivo generado por las operaciones</t>
  </si>
  <si>
    <t>Flujo neto de efectivo de actividades operativas</t>
  </si>
  <si>
    <t>Adquisición de bienes Curtiembre - fideicomitida</t>
  </si>
  <si>
    <t>Ventas de activos fijos</t>
  </si>
  <si>
    <t>Flujo neto de efectivo de actividades de inversión</t>
  </si>
  <si>
    <t>Efectivo al final del periodo</t>
  </si>
  <si>
    <t>EVPN</t>
  </si>
  <si>
    <t xml:space="preserve">Estado de Resultados </t>
  </si>
  <si>
    <t>Estado de Evolución del Patrimonio Neto</t>
  </si>
  <si>
    <t>Retención Impuesto a la Renta</t>
  </si>
  <si>
    <t>Retención Impuesto al Valor agregado</t>
  </si>
  <si>
    <t>Bajas</t>
  </si>
  <si>
    <t>Subtotal</t>
  </si>
  <si>
    <t>Ventas</t>
  </si>
  <si>
    <t>No corrientes</t>
  </si>
  <si>
    <t>Corrientes</t>
  </si>
  <si>
    <t>Remuneraciones y cargas sociales a pagar</t>
  </si>
  <si>
    <t>Impuestos a pagar</t>
  </si>
  <si>
    <t>Provisiones</t>
  </si>
  <si>
    <t>Diferencia transitoria por conversión</t>
  </si>
  <si>
    <t>Interés minoritario</t>
  </si>
  <si>
    <t>Utilidad bruta</t>
  </si>
  <si>
    <t>Resultado extraordinario neto de impuesto a la renta</t>
  </si>
  <si>
    <t>Resultado sobre actividades discontinuadas neto de impuesto a la renta</t>
  </si>
  <si>
    <t>Utilidad neta por acción ordinaria</t>
  </si>
  <si>
    <t>Resultado ordinario antes del impuesto a la renta</t>
  </si>
  <si>
    <t>Saldo reestructurado</t>
  </si>
  <si>
    <t>Capital suscripto e integrado</t>
  </si>
  <si>
    <t>Primas de emisión</t>
  </si>
  <si>
    <t>Reserva de revalúo técnico</t>
  </si>
  <si>
    <t>Reserva legal</t>
  </si>
  <si>
    <t>Interes Minoritario</t>
  </si>
  <si>
    <t>Integración del capital social</t>
  </si>
  <si>
    <t>Revalúo de activos fijos</t>
  </si>
  <si>
    <t>Revalúo técnico</t>
  </si>
  <si>
    <t>Resultado del año</t>
  </si>
  <si>
    <t>Aportes de capital recibidos</t>
  </si>
  <si>
    <t>(Disminución) Incremento neto de efectivo</t>
  </si>
  <si>
    <t>Efecto estimado de la diferencia de cambio sobre el saldo de efectivo</t>
  </si>
  <si>
    <t>Efectivo al principio del año</t>
  </si>
  <si>
    <t>Mercaderías</t>
  </si>
  <si>
    <t>Gastos pagados por adelantado</t>
  </si>
  <si>
    <t>Composición Cartera Vencida</t>
  </si>
  <si>
    <t>b.   Uso de estimaciones contables</t>
  </si>
  <si>
    <t>c.   Moneda extranjera</t>
  </si>
  <si>
    <t>Inversiones temporales</t>
  </si>
  <si>
    <t>Cuentas por pagar comerciales</t>
  </si>
  <si>
    <t>Préstamos a corto plazo</t>
  </si>
  <si>
    <t>Total cuentas a pagar por comerciales</t>
  </si>
  <si>
    <t>Vencimiento</t>
  </si>
  <si>
    <t>Tipo de garantía</t>
  </si>
  <si>
    <t>Tipo de Garantía</t>
  </si>
  <si>
    <t>Propiedad, planta y equipo</t>
  </si>
  <si>
    <t>Activos intangibles</t>
  </si>
  <si>
    <t>Inversiones</t>
  </si>
  <si>
    <t>Total general</t>
  </si>
  <si>
    <t>Goodwill</t>
  </si>
  <si>
    <t>BG</t>
  </si>
  <si>
    <t>Porción corriente de la deuda a largo plazo</t>
  </si>
  <si>
    <t>Aportes y retenciones a pagar</t>
  </si>
  <si>
    <t>Impuesto a la renta a pagar</t>
  </si>
  <si>
    <t>Otros impuestos a pagar</t>
  </si>
  <si>
    <t>ER</t>
  </si>
  <si>
    <t>a  Reserva de revalúo</t>
  </si>
  <si>
    <t>b Reserva legal</t>
  </si>
  <si>
    <t>c Reservas estatutarias</t>
  </si>
  <si>
    <t>d Reservas facultativas</t>
  </si>
  <si>
    <t>Resultado de ejercicios anteriores</t>
  </si>
  <si>
    <t>Resultado del ejercicio actual</t>
  </si>
  <si>
    <t>Costo de ventas</t>
  </si>
  <si>
    <t>Otros ingresos</t>
  </si>
  <si>
    <t>Resultado operativo</t>
  </si>
  <si>
    <t>Resultado de inversiones en asociadas</t>
  </si>
  <si>
    <t>Resultado participación minoritaria</t>
  </si>
  <si>
    <t>Antecedentes de la sociedad: naturaleza jurídica, antecedentes sobre la constitución de la sociedad y reformas estatutarias, actividad principal y secundarias.</t>
  </si>
  <si>
    <t>Resumen de las principales políticas contables: a modo referencial, se incluyen las siguientes revelaciones de políticas contables en estados financieros de uso general que podrá ser tenida en consideración por las sociedades emisoras para la preparación de este capítulo de los estados financieros:</t>
  </si>
  <si>
    <t>La preparación de los presentes estados financieros requiere que la Gerencia de la sociedad realice estimaciones y evaluaciones que afectan el monto de los activos y pasivos registrados y contingentes, como así también los ingresos y egresos registrados en el ejercicio.  Los resultados reales futuros pueden diferir de las estimaciones y evaluaciones realizadas a la fecha de preparación de los presentes estados financieros.</t>
  </si>
  <si>
    <t>Las diferencias de cambio originadas por fluctuaciones en los tipos de cambio producidos entre las fechas de concertación de las operaciones y su liquidación o valuación al cierre del ejercicio, son reconocidas en resultados.</t>
  </si>
  <si>
    <t>f. Previsión para cuentas de dudoso cobro/incobrables</t>
  </si>
  <si>
    <t>e.   Inversiones</t>
  </si>
  <si>
    <t>Los activos disponibles para la venta representan bienes que fueron desafectados de la actividad productiva y se mantienen con el único objetivo de ser vendidos.  Los mismos se valúan, sin amortizar, al menor entre el valor de mercado de los mismos y su costo (valor libro) al momento de su designación como disponibles para la venta.</t>
  </si>
  <si>
    <t>Las previsiones para desvalorización y deterioro de inventarios han sido estimadas tomando como base la valorización del stock deteriorado existente al cierre del ejercicio.</t>
  </si>
  <si>
    <t>Los intangibles se exponen a su costo incurrido menos las correspondientes amortizaciones acumuladas al cierre del año.</t>
  </si>
  <si>
    <t>Los ingresos y egresos son reconocidos en función de su devengamiento.</t>
  </si>
  <si>
    <t>Simbología según ISO 4217</t>
  </si>
  <si>
    <t>Gastos administrativos</t>
  </si>
  <si>
    <t>Los siguientes bienes de propiedad de la Sociedad han sido hipotecados y prendados en garantía de obligaciones financieras.</t>
  </si>
  <si>
    <t>Tipo de Activo</t>
  </si>
  <si>
    <t>Datos  del activo gravado</t>
  </si>
  <si>
    <t>A favor de</t>
  </si>
  <si>
    <t xml:space="preserve">El rubro está compuesto de la siguiente forma: </t>
  </si>
  <si>
    <t>Gastos de Ventas</t>
  </si>
  <si>
    <t>Gastos Administrativos</t>
  </si>
  <si>
    <t>Gastos de alquiler</t>
  </si>
  <si>
    <t>Honorarios profesionales y asesoramiento</t>
  </si>
  <si>
    <t>Seguros pagados</t>
  </si>
  <si>
    <t>Sueldos y Jornales</t>
  </si>
  <si>
    <t>Contribuciones Sociales</t>
  </si>
  <si>
    <t>Gastos de Publicidad y Propaganda</t>
  </si>
  <si>
    <t>a.   Bases de contabilización (Según NIF Bases de preparación de los Estados Financieros)</t>
  </si>
  <si>
    <t>Nota</t>
  </si>
  <si>
    <t>ACTIVOS</t>
  </si>
  <si>
    <t>Activos Corrientes</t>
  </si>
  <si>
    <t>Efectivo y equivalente de efectivo</t>
  </si>
  <si>
    <t>Cuentas por cobrar comerciales</t>
  </si>
  <si>
    <t>Inventarios</t>
  </si>
  <si>
    <t>Activos no Corrientes</t>
  </si>
  <si>
    <t>Costo histórico revaluado al inicio del año</t>
  </si>
  <si>
    <t>Adquisiciones</t>
  </si>
  <si>
    <t>Revalúo del año</t>
  </si>
  <si>
    <t>Valor de origen revaluado al final del año</t>
  </si>
  <si>
    <t>Depreciación acumulada revaluada al inicio del año</t>
  </si>
  <si>
    <t>Depreciación del año</t>
  </si>
  <si>
    <t>Bajas de depreciaciones acumuladas</t>
  </si>
  <si>
    <t>Revalúo depreciación acumulada del año</t>
  </si>
  <si>
    <t>Depreciación acumulada revaluada al final del año</t>
  </si>
  <si>
    <t>Instalaciones</t>
  </si>
  <si>
    <t>Rodados</t>
  </si>
  <si>
    <t>Muebles y útiles</t>
  </si>
  <si>
    <t>Equipos de comunicación</t>
  </si>
  <si>
    <t>Maquinarias y herramientas</t>
  </si>
  <si>
    <t>Obras en curso</t>
  </si>
  <si>
    <t>En miles de guaraníes</t>
  </si>
  <si>
    <t>Total Activos</t>
  </si>
  <si>
    <t>PASIVOS Y PATRIMONIO NETO</t>
  </si>
  <si>
    <t>Pasivos corrientes</t>
  </si>
  <si>
    <t>Total Pasivos Corrientes</t>
  </si>
  <si>
    <t>Otros pasivos corrientes</t>
  </si>
  <si>
    <t>Pasivos no corrientes</t>
  </si>
  <si>
    <t>Capital integrado</t>
  </si>
  <si>
    <t>Reservas estatutarias</t>
  </si>
  <si>
    <t>Reservas facultatitvas</t>
  </si>
  <si>
    <t>Total Patrimonio Neto</t>
  </si>
  <si>
    <t>Total Pasivos y Patrimonio Neto</t>
  </si>
  <si>
    <t xml:space="preserve"> (En miles de guaraníes)</t>
  </si>
  <si>
    <t>Gastos de ventas</t>
  </si>
  <si>
    <t>Miles de guaraníes</t>
  </si>
  <si>
    <t xml:space="preserve">Gastos administrativos </t>
  </si>
  <si>
    <t>Otros gastos</t>
  </si>
  <si>
    <t>Otros ingresos  y gastos operativos</t>
  </si>
  <si>
    <t>Total costo de ventas</t>
  </si>
  <si>
    <t>Total gastos financieros</t>
  </si>
  <si>
    <t xml:space="preserve">Utilidad/(Pérdida) neta del año </t>
  </si>
  <si>
    <t>(En miles de guaraníes)</t>
  </si>
  <si>
    <t>Pagos de impuesto a la renta</t>
  </si>
  <si>
    <t>FLUJO DE EFECTIVO DE ACTIVIDADES OPERATIVAS</t>
  </si>
  <si>
    <t xml:space="preserve">FLUJO DE EFECTIVO DE ACTIVIDADES DE INVERSIÓN </t>
  </si>
  <si>
    <t>FLUJO DE EFECTIVO DE ACTIVIDADES DE FINANCIACIÓN</t>
  </si>
  <si>
    <t>Aporte de los propietarios</t>
  </si>
  <si>
    <t>Balance General</t>
  </si>
  <si>
    <t>Estado de Flujos de Efectivo</t>
  </si>
  <si>
    <t>EFE</t>
  </si>
  <si>
    <t>NOTA 4 - INVERSIONES TEMPORALES</t>
  </si>
  <si>
    <t>NOTA  5 – CUENTAS POR COBRAR COMERCIALES</t>
  </si>
  <si>
    <t>Situación</t>
  </si>
  <si>
    <t>NOTA 6 - OTROS CRÉDITOS</t>
  </si>
  <si>
    <t>Deudores por ventas locales</t>
  </si>
  <si>
    <t>BALANCE GENERAL</t>
  </si>
  <si>
    <t>ESTADO DE RESULTADOS</t>
  </si>
  <si>
    <t>Comparativo con igual período del año anterior</t>
  </si>
  <si>
    <t>Comparativo con igual periodo del año anterior</t>
  </si>
  <si>
    <t>Anticipos a proveedores</t>
  </si>
  <si>
    <t>NOTA 7 – INVENTARIOS</t>
  </si>
  <si>
    <t>Total activos corrientes</t>
  </si>
  <si>
    <t>Nota 8 - INVERSIONES EN ASOCIADAS</t>
  </si>
  <si>
    <t>Las inversiones en sociedades donde no se ejerce control se describen a continuación</t>
  </si>
  <si>
    <t>Total del resultado</t>
  </si>
  <si>
    <t>En miles de guaranies</t>
  </si>
  <si>
    <t>a) Datos sobre la sociedad:</t>
  </si>
  <si>
    <t>Total valuación patrimonial proporcional</t>
  </si>
  <si>
    <t>NOTA 9 - PROPIEDADES, PLANTA Y EQUIPO - NETO</t>
  </si>
  <si>
    <t>Totales</t>
  </si>
  <si>
    <t>NOTA 11 – ACTIVOS INTANGIBLES</t>
  </si>
  <si>
    <t>NOTA 12 – GOODWILL</t>
  </si>
  <si>
    <t>Total activos no corrientes</t>
  </si>
  <si>
    <t>NOTA 13 – CUENTAS POR PAGAR COMERCIALES</t>
  </si>
  <si>
    <t>NOTA 14 –  PRESTAMOS A CORTO Y LARGO PLAZO</t>
  </si>
  <si>
    <t>Moneda</t>
  </si>
  <si>
    <t>NOTA 15 – PORCION CORRIENTE DE LA DEUDA A LARGO PLAZO</t>
  </si>
  <si>
    <t>NOTA 16 – REMUNERACIONES Y CARGAS SOCIALES A PAGAR</t>
  </si>
  <si>
    <t>NOTA 18 -  PROVISIONES</t>
  </si>
  <si>
    <t>NOTA 19 – OTROS PASIVOS CORRIENTES y NO CORRIENTES</t>
  </si>
  <si>
    <t>Total pasivos no corrientes</t>
  </si>
  <si>
    <t>NOTA 20 – CAPITAL INTEGRADO</t>
  </si>
  <si>
    <t>NOTA 21 –  DIFERENCIA TRANSITORIA POR CONVERSION</t>
  </si>
  <si>
    <t>NOTA 21 – RESERVAS</t>
  </si>
  <si>
    <t>NOTA 24 –  INTERES MINORITARIO</t>
  </si>
  <si>
    <t>NOTA 25 –  VENTAS</t>
  </si>
  <si>
    <t>NOTA 26 - COSTO DE VENTAS</t>
  </si>
  <si>
    <t>NOTA 27 - GASTOS</t>
  </si>
  <si>
    <t>Nota 28 - Otros Ingresos y gastos operativos</t>
  </si>
  <si>
    <t>NOTA 17 –  IMPUESTOS A PAGAR</t>
  </si>
  <si>
    <t>Nota 31 - Resultado participación minoritaria</t>
  </si>
  <si>
    <t>Nota 33 - Resultado extraordinario neto de impuesto a la renta</t>
  </si>
  <si>
    <t>Nota 32 - IMPUESTO A LA RENTA</t>
  </si>
  <si>
    <t>Nota 34 - Resultado sobre actividades discontinuadas neto de impuesto a la renta</t>
  </si>
  <si>
    <t>NOTA 35- UTILIDAD (PÉRDIDA) NETA DEL AÑO Y POR ACCION ORDINARIA</t>
  </si>
  <si>
    <t>Descripción de la naturaleza y del negocio de la Sociedad</t>
  </si>
  <si>
    <t>Propiedades, planta y equipo</t>
  </si>
  <si>
    <t>Nota 17</t>
  </si>
  <si>
    <t>Nota 18</t>
  </si>
  <si>
    <t>Nota 19</t>
  </si>
  <si>
    <t>Nota 20</t>
  </si>
  <si>
    <t>Prestamos a largo plazo</t>
  </si>
  <si>
    <t>Otros pasivos  no corrientes</t>
  </si>
  <si>
    <t>Otros pasivos no corrientes</t>
  </si>
  <si>
    <t>Nota 21</t>
  </si>
  <si>
    <t>Nota 22</t>
  </si>
  <si>
    <t>Nota 23</t>
  </si>
  <si>
    <t>Nota 24</t>
  </si>
  <si>
    <t>Nota 25</t>
  </si>
  <si>
    <t>Nota 26</t>
  </si>
  <si>
    <t>Nota 27</t>
  </si>
  <si>
    <t>Nota 28</t>
  </si>
  <si>
    <t>Otros ingresos y gastos operativos</t>
  </si>
  <si>
    <t>Nota 29</t>
  </si>
  <si>
    <t>Nota 30</t>
  </si>
  <si>
    <t>Nota 31</t>
  </si>
  <si>
    <t>Nota 32</t>
  </si>
  <si>
    <t>Nota 33</t>
  </si>
  <si>
    <t>Nota 34</t>
  </si>
  <si>
    <t>Nota 35</t>
  </si>
  <si>
    <t>Utilidad/(Pérdida) neta del año</t>
  </si>
  <si>
    <t>REF.</t>
  </si>
  <si>
    <t>Activos gravados</t>
  </si>
  <si>
    <t>Nota 36</t>
  </si>
  <si>
    <t>NOTA 36 - ACTIVOS GRAVADOS</t>
  </si>
  <si>
    <t>Indice</t>
  </si>
  <si>
    <t xml:space="preserve">NOTA 37 - CONTINGENCIAS Y COMPROMISOS </t>
  </si>
  <si>
    <t>Contingencias y compromisos</t>
  </si>
  <si>
    <t>Nota 37</t>
  </si>
  <si>
    <t>Hechos posteriores</t>
  </si>
  <si>
    <t>Nota 38</t>
  </si>
  <si>
    <t>Nota 39</t>
  </si>
  <si>
    <t>NOTA 38 - IMPUESTO DIFERIDO</t>
  </si>
  <si>
    <t>El siguiente cuadro detalla las diferencias temporales a la tasa del impuesto a los efectos de determinación del impuesto diferido:</t>
  </si>
  <si>
    <t xml:space="preserve">Activos y pasivos impositivos diferidos: </t>
  </si>
  <si>
    <t>Caja y Bancos</t>
  </si>
  <si>
    <t>Previsión para deudores incobrables</t>
  </si>
  <si>
    <t>Bienes de uso</t>
  </si>
  <si>
    <t>Previsión del pasivo</t>
  </si>
  <si>
    <t>Deudas comerciales y bancarias</t>
  </si>
  <si>
    <t>Bienes de cambio</t>
  </si>
  <si>
    <t xml:space="preserve">Sub - total  </t>
  </si>
  <si>
    <t xml:space="preserve">Previsión para impuestos diferidos netos </t>
  </si>
  <si>
    <t>Total activo/pasivo impositivo diferido neto antes de quebrantos</t>
  </si>
  <si>
    <t>Quebranto impositivo</t>
  </si>
  <si>
    <t>NOTA 39 - HECHOS POSTERIORES</t>
  </si>
  <si>
    <t>Las notas que se acompañan forman parte integrante de estos estados.</t>
  </si>
  <si>
    <t>Inversión en asociadas</t>
  </si>
  <si>
    <t>Propiedades, planta y equipo/Bienes de uso, neto</t>
  </si>
  <si>
    <t>Total Pasivos</t>
  </si>
  <si>
    <t>Reservas facultativas</t>
  </si>
  <si>
    <t>Ingresos financieros - neto</t>
  </si>
  <si>
    <t>Resultados ordinarios antes de impuesto a la renta y participación minoritaria</t>
  </si>
  <si>
    <t>Resultado neto de actividades ordinarias</t>
  </si>
  <si>
    <t>Gastos financieros - neto</t>
  </si>
  <si>
    <t>Impuesto diferido</t>
  </si>
  <si>
    <t>Ganancias reservadas</t>
  </si>
  <si>
    <t>Cambio en política contable (Nota….)</t>
  </si>
  <si>
    <t>Cobranzas efectuadas a clientes</t>
  </si>
  <si>
    <t>(Disminución) Incremento de préstamos</t>
  </si>
  <si>
    <t>Flujo neto de efectivo de actividades de financiamiento</t>
  </si>
  <si>
    <t>Informacion General</t>
  </si>
  <si>
    <t>Otras Notas de los Estados Financieros</t>
  </si>
  <si>
    <t>USD</t>
  </si>
  <si>
    <t>PYG</t>
  </si>
  <si>
    <t>Bancos Locales - Moneda extranjera Dólares</t>
  </si>
  <si>
    <t>Bancos Locales - Moneda local Guaraníes</t>
  </si>
  <si>
    <t>NOTA 3 - EFECTIVO Y EQUIVALENTE DE EFECTIVO</t>
  </si>
  <si>
    <t>Inversiones en Titulos del Sistema Financiero Local - Moneda Extranjera otros</t>
  </si>
  <si>
    <t>Inversiones en Titulos del Sistema Financiero Local - Moneda Extranjera Dólares</t>
  </si>
  <si>
    <t>Inversiones en Mercado Bursatil Local - Moneda Extranjera Dólares</t>
  </si>
  <si>
    <t>Inversiones en Mercado Bursatil Extranjera - Moneda Extranjera Dólares</t>
  </si>
  <si>
    <t>Inversiones en Mercado Bursatil Extranjera - Moneda Extranjera otros</t>
  </si>
  <si>
    <t>Otras inversiones - Moneda Local Guaraníes</t>
  </si>
  <si>
    <t>Inversiones en Titulos del Sistema Financiero Local - Moneda Local Guaraníes</t>
  </si>
  <si>
    <t>Inversiones en Mercado Bursatil Local - Moneda Local Guaraníes</t>
  </si>
  <si>
    <t>Otras inversiones - Moneda Extranjera Dólares</t>
  </si>
  <si>
    <t>Moneda Local Guaraníes</t>
  </si>
  <si>
    <t>Moneda Extranjera Dólares</t>
  </si>
  <si>
    <t>Menos Previsiones</t>
  </si>
  <si>
    <t>Nombre de Sociedad</t>
  </si>
  <si>
    <t>RUC</t>
  </si>
  <si>
    <t>Enero</t>
  </si>
  <si>
    <t>Febrero</t>
  </si>
  <si>
    <t>Marzo</t>
  </si>
  <si>
    <t>Abril</t>
  </si>
  <si>
    <t>Mayo</t>
  </si>
  <si>
    <t>Junio</t>
  </si>
  <si>
    <t>Julio</t>
  </si>
  <si>
    <t>Agosto</t>
  </si>
  <si>
    <t>Septiembre</t>
  </si>
  <si>
    <t>Octubre</t>
  </si>
  <si>
    <t>Noviembre</t>
  </si>
  <si>
    <t>Diciembre</t>
  </si>
  <si>
    <t>Total Patrimonio neto</t>
  </si>
  <si>
    <t>Periodo</t>
  </si>
  <si>
    <t>a) Datos sobre la inversión:</t>
  </si>
  <si>
    <t>Cantidad de acciones</t>
  </si>
  <si>
    <t>Participación sobre los votos (%)</t>
  </si>
  <si>
    <t>Participación sobre el Patrimonio Neto (%)</t>
  </si>
  <si>
    <t>Resultado sobre inversiones</t>
  </si>
  <si>
    <t>Total Inversión (miles de Gs)</t>
  </si>
  <si>
    <t>Valor neto contable</t>
  </si>
  <si>
    <t>Proveedores - Entidades Relacionadas</t>
  </si>
  <si>
    <t>Indicación de Moneda</t>
  </si>
  <si>
    <t>AED</t>
  </si>
  <si>
    <t>Dírham de los Emiratos Árabes Unidos</t>
  </si>
  <si>
    <t>AFN</t>
  </si>
  <si>
    <t>ALL</t>
  </si>
  <si>
    <t>AMD</t>
  </si>
  <si>
    <t>ANG</t>
  </si>
  <si>
    <t>AOA</t>
  </si>
  <si>
    <t>ARS</t>
  </si>
  <si>
    <t>AUD</t>
  </si>
  <si>
    <t>AWG</t>
  </si>
  <si>
    <t>AZN</t>
  </si>
  <si>
    <t>BAM</t>
  </si>
  <si>
    <t>BBD</t>
  </si>
  <si>
    <t>BDT</t>
  </si>
  <si>
    <t>BGN</t>
  </si>
  <si>
    <t>BHD</t>
  </si>
  <si>
    <t>BIF</t>
  </si>
  <si>
    <t>BMD</t>
  </si>
  <si>
    <t>BND</t>
  </si>
  <si>
    <t>BOB</t>
  </si>
  <si>
    <t>BRL</t>
  </si>
  <si>
    <t>BSD</t>
  </si>
  <si>
    <t>BTN</t>
  </si>
  <si>
    <t>BWP</t>
  </si>
  <si>
    <t>BYN</t>
  </si>
  <si>
    <t>BZD</t>
  </si>
  <si>
    <t>CAD</t>
  </si>
  <si>
    <t>CDF</t>
  </si>
  <si>
    <t>CHF</t>
  </si>
  <si>
    <t>CLP</t>
  </si>
  <si>
    <t>CNY</t>
  </si>
  <si>
    <t>COP</t>
  </si>
  <si>
    <t>CRC</t>
  </si>
  <si>
    <t>CUC</t>
  </si>
  <si>
    <t>CUP</t>
  </si>
  <si>
    <t>CVE</t>
  </si>
  <si>
    <t>CZK</t>
  </si>
  <si>
    <t>DJF</t>
  </si>
  <si>
    <t>DKK</t>
  </si>
  <si>
    <t>DOP</t>
  </si>
  <si>
    <t>DZD</t>
  </si>
  <si>
    <t>EGP</t>
  </si>
  <si>
    <t>ERN</t>
  </si>
  <si>
    <t>ETB</t>
  </si>
  <si>
    <t>EUR</t>
  </si>
  <si>
    <t>FJD</t>
  </si>
  <si>
    <t>FKP</t>
  </si>
  <si>
    <t>GBP</t>
  </si>
  <si>
    <t>GEL</t>
  </si>
  <si>
    <t>GHS</t>
  </si>
  <si>
    <t>GIP</t>
  </si>
  <si>
    <t>GMD</t>
  </si>
  <si>
    <t>GNF</t>
  </si>
  <si>
    <t>GTQ</t>
  </si>
  <si>
    <t>GYD</t>
  </si>
  <si>
    <t>HKD</t>
  </si>
  <si>
    <t>HNL</t>
  </si>
  <si>
    <t>HRK</t>
  </si>
  <si>
    <t>HTG</t>
  </si>
  <si>
    <t>HUF</t>
  </si>
  <si>
    <t>IDR</t>
  </si>
  <si>
    <t>ILS</t>
  </si>
  <si>
    <t>INR</t>
  </si>
  <si>
    <t>IQD</t>
  </si>
  <si>
    <t>IRR</t>
  </si>
  <si>
    <t>ISK</t>
  </si>
  <si>
    <t>JMD</t>
  </si>
  <si>
    <t>JOD</t>
  </si>
  <si>
    <t>JPY</t>
  </si>
  <si>
    <t>KES</t>
  </si>
  <si>
    <t>KGS</t>
  </si>
  <si>
    <t>KHR</t>
  </si>
  <si>
    <t>KMF</t>
  </si>
  <si>
    <t>KPW</t>
  </si>
  <si>
    <t>KRW</t>
  </si>
  <si>
    <t>KWD</t>
  </si>
  <si>
    <t>KYD</t>
  </si>
  <si>
    <t>KZT</t>
  </si>
  <si>
    <t>LAK</t>
  </si>
  <si>
    <t>LBP</t>
  </si>
  <si>
    <t>LKR</t>
  </si>
  <si>
    <t>LRD</t>
  </si>
  <si>
    <t>LSL</t>
  </si>
  <si>
    <t>LYD</t>
  </si>
  <si>
    <t>MAD</t>
  </si>
  <si>
    <t>MDL</t>
  </si>
  <si>
    <t>MGA</t>
  </si>
  <si>
    <t>MKD</t>
  </si>
  <si>
    <t>MMK</t>
  </si>
  <si>
    <t>MNT</t>
  </si>
  <si>
    <t>MOP</t>
  </si>
  <si>
    <t>MRU</t>
  </si>
  <si>
    <t>MUR</t>
  </si>
  <si>
    <t>MVR</t>
  </si>
  <si>
    <t>MWK</t>
  </si>
  <si>
    <t>MXN</t>
  </si>
  <si>
    <t>MYR</t>
  </si>
  <si>
    <t>MZN</t>
  </si>
  <si>
    <t>NAD</t>
  </si>
  <si>
    <t>NGN</t>
  </si>
  <si>
    <t>NIO</t>
  </si>
  <si>
    <t>NOK</t>
  </si>
  <si>
    <t>NPR</t>
  </si>
  <si>
    <t>NZD</t>
  </si>
  <si>
    <t>Dólar neozelandés</t>
  </si>
  <si>
    <t>OMR</t>
  </si>
  <si>
    <t>PAB</t>
  </si>
  <si>
    <t>PEN</t>
  </si>
  <si>
    <t>PGK</t>
  </si>
  <si>
    <t>PHP</t>
  </si>
  <si>
    <t>PKR</t>
  </si>
  <si>
    <t>PLN</t>
  </si>
  <si>
    <t>QAR</t>
  </si>
  <si>
    <t>RON</t>
  </si>
  <si>
    <t>RSD</t>
  </si>
  <si>
    <t>RUB</t>
  </si>
  <si>
    <t>RWF</t>
  </si>
  <si>
    <t>SAR</t>
  </si>
  <si>
    <t>SBD</t>
  </si>
  <si>
    <t>SCR</t>
  </si>
  <si>
    <t>SDG</t>
  </si>
  <si>
    <t>SEK</t>
  </si>
  <si>
    <t>SGD</t>
  </si>
  <si>
    <t>SHP</t>
  </si>
  <si>
    <t>SLL</t>
  </si>
  <si>
    <t>SOS</t>
  </si>
  <si>
    <t>SRD</t>
  </si>
  <si>
    <t>STN</t>
  </si>
  <si>
    <t>SVC</t>
  </si>
  <si>
    <t>SYP</t>
  </si>
  <si>
    <t>SZL</t>
  </si>
  <si>
    <t>THB</t>
  </si>
  <si>
    <t>TJS</t>
  </si>
  <si>
    <t>TMT</t>
  </si>
  <si>
    <t>TND</t>
  </si>
  <si>
    <t>TOP</t>
  </si>
  <si>
    <t>TRY</t>
  </si>
  <si>
    <t>TTD</t>
  </si>
  <si>
    <t>TWD</t>
  </si>
  <si>
    <t>TZS</t>
  </si>
  <si>
    <t>UAH</t>
  </si>
  <si>
    <t>UGX</t>
  </si>
  <si>
    <t>Dólar estadounidense</t>
  </si>
  <si>
    <t>UYU</t>
  </si>
  <si>
    <t>UZS</t>
  </si>
  <si>
    <t>VND</t>
  </si>
  <si>
    <t>VUV</t>
  </si>
  <si>
    <t>WST</t>
  </si>
  <si>
    <t>XAF</t>
  </si>
  <si>
    <t>XCD</t>
  </si>
  <si>
    <t>XDR</t>
  </si>
  <si>
    <t>XOF</t>
  </si>
  <si>
    <t>XPF</t>
  </si>
  <si>
    <t>YER</t>
  </si>
  <si>
    <t>ZAR</t>
  </si>
  <si>
    <t>ZMW</t>
  </si>
  <si>
    <t>Afgani</t>
  </si>
  <si>
    <t>Lek</t>
  </si>
  <si>
    <t>Dram armenio</t>
  </si>
  <si>
    <t>Florín antillano neerlandés</t>
  </si>
  <si>
    <t>Kwanza</t>
  </si>
  <si>
    <t>Peso argentino</t>
  </si>
  <si>
    <t>Dólar australiano</t>
  </si>
  <si>
    <t>Florín arubeño</t>
  </si>
  <si>
    <t>Manat azerbaiyano</t>
  </si>
  <si>
    <t>Marco convertible</t>
  </si>
  <si>
    <t>Dólar de Barbados</t>
  </si>
  <si>
    <t>Taka</t>
  </si>
  <si>
    <t>Lev búlgaro</t>
  </si>
  <si>
    <t>Dinar bareiní</t>
  </si>
  <si>
    <t>Franco de Burundi</t>
  </si>
  <si>
    <t>Dólar bermudeño</t>
  </si>
  <si>
    <t>Dólar de Brunéi</t>
  </si>
  <si>
    <t>Boliviano</t>
  </si>
  <si>
    <t>BOV</t>
  </si>
  <si>
    <t>MVDOL</t>
  </si>
  <si>
    <t>Real brasileño</t>
  </si>
  <si>
    <t>Dólar bahameño</t>
  </si>
  <si>
    <t>Ngultrum</t>
  </si>
  <si>
    <t>Pula</t>
  </si>
  <si>
    <t>Rublo bielorruso</t>
  </si>
  <si>
    <t>Dólar beliceño</t>
  </si>
  <si>
    <t>Dólar canadiense</t>
  </si>
  <si>
    <t>Franco congoleño</t>
  </si>
  <si>
    <t>CHE</t>
  </si>
  <si>
    <t>Euro WIR</t>
  </si>
  <si>
    <t>Franco suizo</t>
  </si>
  <si>
    <t>CHW</t>
  </si>
  <si>
    <t>Franco WIR</t>
  </si>
  <si>
    <t>CLF</t>
  </si>
  <si>
    <t>Unidad de fomento</t>
  </si>
  <si>
    <t>Peso chileno</t>
  </si>
  <si>
    <t>Yuan chino</t>
  </si>
  <si>
    <t>Peso colombiano</t>
  </si>
  <si>
    <t>COU</t>
  </si>
  <si>
    <t>Unidad de valor real</t>
  </si>
  <si>
    <t>Colón costarricense</t>
  </si>
  <si>
    <t>Peso convertible</t>
  </si>
  <si>
    <t>Peso cubano</t>
  </si>
  <si>
    <t>Escudo caboverdiano</t>
  </si>
  <si>
    <t>Corona checa</t>
  </si>
  <si>
    <t>Franco yibutiano</t>
  </si>
  <si>
    <t>Corona danesa</t>
  </si>
  <si>
    <t>Peso dominicano</t>
  </si>
  <si>
    <t>Dinar argelino</t>
  </si>
  <si>
    <t>Libra egipcia</t>
  </si>
  <si>
    <t>Nakfa</t>
  </si>
  <si>
    <t>Birr etíope</t>
  </si>
  <si>
    <t>Euro</t>
  </si>
  <si>
    <t>Dólar fiyiano</t>
  </si>
  <si>
    <t>Libra malvinense</t>
  </si>
  <si>
    <t>Libra esterlina</t>
  </si>
  <si>
    <t>Lari</t>
  </si>
  <si>
    <t>Cedi ghanés</t>
  </si>
  <si>
    <t>Libra de Gibraltar</t>
  </si>
  <si>
    <t>Dalasi</t>
  </si>
  <si>
    <t>Franco guineano</t>
  </si>
  <si>
    <t>Quetzal</t>
  </si>
  <si>
    <t>Dólar guyanés</t>
  </si>
  <si>
    <t>Dólar de Hong Kong</t>
  </si>
  <si>
    <t>Lempira</t>
  </si>
  <si>
    <t>Kuna</t>
  </si>
  <si>
    <t>Gourde</t>
  </si>
  <si>
    <t>Forinto</t>
  </si>
  <si>
    <t>Rupia indonesia</t>
  </si>
  <si>
    <t>Nuevo shéquel israelí</t>
  </si>
  <si>
    <t>Rupia india</t>
  </si>
  <si>
    <t>Dinar iraquí</t>
  </si>
  <si>
    <t>Rial iraní</t>
  </si>
  <si>
    <t>Corona islandesa</t>
  </si>
  <si>
    <t>Dólar jamaiquino</t>
  </si>
  <si>
    <t>Dinar jordano</t>
  </si>
  <si>
    <t>Yen</t>
  </si>
  <si>
    <t>Chelín keniano</t>
  </si>
  <si>
    <t>Som</t>
  </si>
  <si>
    <t>Riel</t>
  </si>
  <si>
    <t>Franco comorense</t>
  </si>
  <si>
    <t>Won norcoreano</t>
  </si>
  <si>
    <t>Won</t>
  </si>
  <si>
    <t>Dinar kuwaití</t>
  </si>
  <si>
    <t>Dólar de las Islas Caimán</t>
  </si>
  <si>
    <t>Tenge</t>
  </si>
  <si>
    <t>Kip</t>
  </si>
  <si>
    <t>Libra libanesa</t>
  </si>
  <si>
    <t>Rupia de Sri Lanka</t>
  </si>
  <si>
    <t>Dólar liberiano</t>
  </si>
  <si>
    <t>Loti</t>
  </si>
  <si>
    <t>Dinar libio</t>
  </si>
  <si>
    <t>Dírham marroquí</t>
  </si>
  <si>
    <t>Leu moldavo</t>
  </si>
  <si>
    <t>Ariary malgache</t>
  </si>
  <si>
    <t>Denar</t>
  </si>
  <si>
    <t>Kyat</t>
  </si>
  <si>
    <t>Tugrik</t>
  </si>
  <si>
    <t>Pataca</t>
  </si>
  <si>
    <t>Uguiya</t>
  </si>
  <si>
    <t>Rupia de Mauricio</t>
  </si>
  <si>
    <t>Rufiyaa</t>
  </si>
  <si>
    <t>Kwacha</t>
  </si>
  <si>
    <t>Peso mexicano</t>
  </si>
  <si>
    <t>MXV</t>
  </si>
  <si>
    <t>Unidad de Inversión (UDI) mexicana</t>
  </si>
  <si>
    <t>Ringgit malayo</t>
  </si>
  <si>
    <t>Metical mozambiqueño</t>
  </si>
  <si>
    <t>Dólar namibio</t>
  </si>
  <si>
    <t>Naira</t>
  </si>
  <si>
    <t>Córdoba</t>
  </si>
  <si>
    <t>Corona noruega</t>
  </si>
  <si>
    <t>Rupia nepalí</t>
  </si>
  <si>
    <t>Rial omaní</t>
  </si>
  <si>
    <t>Balboa</t>
  </si>
  <si>
    <t>Sol</t>
  </si>
  <si>
    <t>Kina</t>
  </si>
  <si>
    <t>Peso filipino</t>
  </si>
  <si>
    <t>Rupia pakistaní</t>
  </si>
  <si>
    <t>Złoty</t>
  </si>
  <si>
    <t>Guaraní</t>
  </si>
  <si>
    <t>Riyal qatarí</t>
  </si>
  <si>
    <t>Leu rumano</t>
  </si>
  <si>
    <t>Dinar serbio</t>
  </si>
  <si>
    <t>Rublo ruso</t>
  </si>
  <si>
    <t>Franco ruandés</t>
  </si>
  <si>
    <t>Riyal saudí</t>
  </si>
  <si>
    <t>Dólar de las Islas Salomón</t>
  </si>
  <si>
    <t>Rupia seychelense</t>
  </si>
  <si>
    <t>Dinar sudanés</t>
  </si>
  <si>
    <t>Corona sueca</t>
  </si>
  <si>
    <t>Dólar de Singapur</t>
  </si>
  <si>
    <t>Libra de Santa Elena</t>
  </si>
  <si>
    <t>Leone</t>
  </si>
  <si>
    <t>Chelín somalí</t>
  </si>
  <si>
    <t>Dólar surinamés</t>
  </si>
  <si>
    <t>SSP</t>
  </si>
  <si>
    <t>Libra sursudanesa</t>
  </si>
  <si>
    <t>Dobra</t>
  </si>
  <si>
    <t>Colon Salvadoreño</t>
  </si>
  <si>
    <t>Libra siria</t>
  </si>
  <si>
    <t>Lilangeni</t>
  </si>
  <si>
    <t>Baht</t>
  </si>
  <si>
    <t>Somoni tayiko</t>
  </si>
  <si>
    <t>Manat turcomano</t>
  </si>
  <si>
    <t>Dinar tunecino</t>
  </si>
  <si>
    <t>Paʻanga</t>
  </si>
  <si>
    <t>Lira turca</t>
  </si>
  <si>
    <t>Dólar de Trinidad y Tobago</t>
  </si>
  <si>
    <t>Nuevo dólar taiwanés</t>
  </si>
  <si>
    <t>Chelín tanzano</t>
  </si>
  <si>
    <t>Grivna</t>
  </si>
  <si>
    <t>Chelín ugandés</t>
  </si>
  <si>
    <t>USN</t>
  </si>
  <si>
    <t>Dólar estadounidense (Siguiente día)</t>
  </si>
  <si>
    <t>UYI</t>
  </si>
  <si>
    <t>Peso en Unidades Indexadas (Uruguay)</t>
  </si>
  <si>
    <t>Peso uruguayo</t>
  </si>
  <si>
    <t>UYW</t>
  </si>
  <si>
    <t>Unidad Previsional</t>
  </si>
  <si>
    <t>Som uzbeko</t>
  </si>
  <si>
    <t>VES7​</t>
  </si>
  <si>
    <t>Bolívar soberano</t>
  </si>
  <si>
    <t>Dong vietnamita</t>
  </si>
  <si>
    <t>Vatu</t>
  </si>
  <si>
    <t>Tala</t>
  </si>
  <si>
    <t>Franco CFA de África Central</t>
  </si>
  <si>
    <t>XAG</t>
  </si>
  <si>
    <t>Plata (una onza troy)</t>
  </si>
  <si>
    <t>XAU</t>
  </si>
  <si>
    <t>Oro (una onza troy)</t>
  </si>
  <si>
    <t>XBA</t>
  </si>
  <si>
    <t>Unidad compuesta europea (EURCO) (Unidad del mercados de bonos)</t>
  </si>
  <si>
    <t>XBB</t>
  </si>
  <si>
    <t>Unidad Monetaria europea (E.M.U.-6) (Unidad del mercado de bonos)</t>
  </si>
  <si>
    <t>XBC</t>
  </si>
  <si>
    <t>Unidad europea de cuenta 9 (E.U.A.-9) (Unidad del mercado de bonos)</t>
  </si>
  <si>
    <t>XBD</t>
  </si>
  <si>
    <t>Unidad europea de cuenta 17 (E.U.A.-17) (Unidad del mercado de bonos)</t>
  </si>
  <si>
    <t>Dólar del Caribe Oriental</t>
  </si>
  <si>
    <t>Derechos especiales de giro</t>
  </si>
  <si>
    <t>Franco CFA de África Occidental</t>
  </si>
  <si>
    <t>XPD</t>
  </si>
  <si>
    <t>Paladio (una onza troy)</t>
  </si>
  <si>
    <t>Franco CFP</t>
  </si>
  <si>
    <t>XPT</t>
  </si>
  <si>
    <t>Platino (una onza troy)</t>
  </si>
  <si>
    <t>XSU</t>
  </si>
  <si>
    <t>SUCRE</t>
  </si>
  <si>
    <t>XTS</t>
  </si>
  <si>
    <t>Reservado para pruebas</t>
  </si>
  <si>
    <t>XUA</t>
  </si>
  <si>
    <t>Unidad de cuenta BAD</t>
  </si>
  <si>
    <t>XXX</t>
  </si>
  <si>
    <t>Sin divisa</t>
  </si>
  <si>
    <t>Rial yemení</t>
  </si>
  <si>
    <t>Rand</t>
  </si>
  <si>
    <t>Kwacha zambiano</t>
  </si>
  <si>
    <t>ZWL</t>
  </si>
  <si>
    <t>Dólar zimbabuense</t>
  </si>
  <si>
    <t>Fecha Presentación:</t>
  </si>
  <si>
    <t>No Corrientes</t>
  </si>
  <si>
    <t>Las cuentas por pagar comerciales se componen como sigue:</t>
  </si>
  <si>
    <t>Sociedad:</t>
  </si>
  <si>
    <t>Símbolo de Moneda</t>
  </si>
  <si>
    <t>Intereses a pagar</t>
  </si>
  <si>
    <t>Préstamos de Entidades Locales</t>
  </si>
  <si>
    <t>Intereses préstamos entidades financieras a pagar</t>
  </si>
  <si>
    <t>(-) Intereses a Devengar</t>
  </si>
  <si>
    <t xml:space="preserve">Otros Pasivos con Entidades relacionadas </t>
  </si>
  <si>
    <t>Importe (miles de Gs)</t>
  </si>
  <si>
    <t>Honorarios Profesionales a Pagar</t>
  </si>
  <si>
    <t>Fecha</t>
  </si>
  <si>
    <t>Monto Capital Social</t>
  </si>
  <si>
    <t>Valor Nominal de Acciones</t>
  </si>
  <si>
    <t>Cantidad de Acciones</t>
  </si>
  <si>
    <t>Monto Capital Integrado</t>
  </si>
  <si>
    <t>NOTAS A LOS ESTADOS FINANCIEROS CORRESPONDIENTES AL PERIODO TERMINADO</t>
  </si>
  <si>
    <t>Utilidad Neta</t>
  </si>
  <si>
    <t>Cantidad de Acciones Ordinarias en Circulación</t>
  </si>
  <si>
    <t>Utilidad Neta por Acción Ordinaria</t>
  </si>
  <si>
    <t>ESTADO DE EVOLUCIÓN DEL PATRIMONIO NETO</t>
  </si>
  <si>
    <t>Composición de la cartera de créditos por ventas</t>
  </si>
  <si>
    <t>Total de la cartera de créditos (A+B)</t>
  </si>
  <si>
    <t>(-) Total Previsiones</t>
  </si>
  <si>
    <t>Monto</t>
  </si>
  <si>
    <t>TOTAL  NETO DE LA CARTERA DE CRÉDITOS</t>
  </si>
  <si>
    <t>De</t>
  </si>
  <si>
    <t>A</t>
  </si>
  <si>
    <t xml:space="preserve">% Previsiones  sobre Cartera </t>
  </si>
  <si>
    <t>Las cuentas a cobrar comerciales a corto plazo se integran como sigue:</t>
  </si>
  <si>
    <t>Las cuentas a cobrar comerciales a largo plazo se integran como sigue:</t>
  </si>
  <si>
    <t>ACTIVO</t>
  </si>
  <si>
    <t>Cuentas a cobrar comerciales</t>
  </si>
  <si>
    <t>Total activo</t>
  </si>
  <si>
    <t>PASIVO</t>
  </si>
  <si>
    <t>Préstamos a largo plazo</t>
  </si>
  <si>
    <t>Total pasivo</t>
  </si>
  <si>
    <t>Honorarios por servicios</t>
  </si>
  <si>
    <t xml:space="preserve">Otros </t>
  </si>
  <si>
    <t xml:space="preserve">Gastos financieros </t>
  </si>
  <si>
    <t>Intereses pagados por préstamos</t>
  </si>
  <si>
    <t>NOTA 40 - SALDOS Y TRANSACCIONES CON PARTES RELACIONADAS</t>
  </si>
  <si>
    <t>Saldos y transacciones con partes relacionadas</t>
  </si>
  <si>
    <t>Nota 40</t>
  </si>
  <si>
    <t>Índice</t>
  </si>
  <si>
    <t xml:space="preserve">Los estados financieros se han preparado siguiendo los criterios de las Normas de Información Financiera (NIF) emitidas por el Consejo de Contadores Públicos del Paraguay sobre la base de costos históricos, excepto para el caso de activos y pasivos en moneda extranjera  y las propiedades, planta y equipo según se explica en los puntos c ) y k), y no reconocen en forma integral los efectos de la inflación sobre la situación patrimonial y financiera de la sociedad, sobre los resultados de sus operaciones y los flujos de efectivo, en atención a que la corrección monetaria no constituye una práctica contable obligatoria en el Paraguay. 
</t>
  </si>
  <si>
    <t>g. Inventarios</t>
  </si>
  <si>
    <t>h. Activos disponibles para la venta</t>
  </si>
  <si>
    <t>i. Previsiones para desvalorización y deterioro de inventarios</t>
  </si>
  <si>
    <t>j. Propiedades, planta y equipo</t>
  </si>
  <si>
    <t>k. Intangibles</t>
  </si>
  <si>
    <t>GRUPO VAZQUEZ S.A.E.</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</si>
  <si>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t>
  </si>
  <si>
    <t>La sociedad tiene por objetivo principal cualquier actividad lícita que el Directorio creyere conveniente a los intereses de la sociedad, además de realizar con fondos propios las operaciones que más adelante se especifican, sea por cuenta propia o por asociada a terceros; en cualquier lugar de la República del Paraguay o del extranjero, sin que ello implique limitación a sus actividades; representación, distribución y mandatos de empresas y/o personas del país o del exterior; además podrá dedicarse a las actividades agrícolas, ganaderas y agropecuarias, así como a cualquier negocio relacionado o derivado de este tipo de actividades.-</t>
  </si>
  <si>
    <t>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t>
  </si>
  <si>
    <t>En fecha 22/05/2020 por escritura pública N° 43 los accionistas deciden el cambio de denominacion y tipo social de "FMVV S.A.I.C.A.G." a "GRUPO VAZQUEZ S.A.E."</t>
  </si>
  <si>
    <t>Fondos Fijos</t>
  </si>
  <si>
    <t>Otras cuentas por Cobrar</t>
  </si>
  <si>
    <t>Credito Fiscal - IVA</t>
  </si>
  <si>
    <t>Creditos Fiscales - Entidad Absorbida</t>
  </si>
  <si>
    <t>Activos Biologicos en Produccion</t>
  </si>
  <si>
    <t> 80090944-5</t>
  </si>
  <si>
    <t>80011000-5</t>
  </si>
  <si>
    <t>Inmuebles</t>
  </si>
  <si>
    <t>Mejoras en predio ajeno</t>
  </si>
  <si>
    <t>Campos</t>
  </si>
  <si>
    <t>OTRAS INVERSIONES</t>
  </si>
  <si>
    <t>Inversiones en The Forest S.A.</t>
  </si>
  <si>
    <t>La composición de la cuenta a largo plazo es la siguiente:</t>
  </si>
  <si>
    <t>Inversiones en Titulos - Moneda Local Guaraníes</t>
  </si>
  <si>
    <t>Inversiones en Titulos - Moneda Extranjera Dólares</t>
  </si>
  <si>
    <t>Otras Inversiones</t>
  </si>
  <si>
    <t>Activos en Fideicomiso</t>
  </si>
  <si>
    <t>NOTA 10 – ACTIVOS EN FIDEICOMISO</t>
  </si>
  <si>
    <t>Software</t>
  </si>
  <si>
    <t>Gastos por Fusion</t>
  </si>
  <si>
    <t xml:space="preserve">Inversiones en Mercado Bursatil Extranjera </t>
  </si>
  <si>
    <t>Cuentas por pagar comerciales largo plazo</t>
  </si>
  <si>
    <t>Tarjetas de Credito</t>
  </si>
  <si>
    <t>Proveedores locales - Moneda Local</t>
  </si>
  <si>
    <t>Proveedores locales - Moneda Extranjera</t>
  </si>
  <si>
    <t>Otros ingresos diferidos - Anticipo de Clientes</t>
  </si>
  <si>
    <t>Otras Cuentas a Pagar Moneda Local</t>
  </si>
  <si>
    <t>Otras Cuentas a Pagar Moneda Extranjera</t>
  </si>
  <si>
    <t>Monto Aportes No Capitalizados</t>
  </si>
  <si>
    <t>Total Capital</t>
  </si>
  <si>
    <t>Total Aportes No Capitalizados</t>
  </si>
  <si>
    <t>d.1. Reserva por VPP</t>
  </si>
  <si>
    <t>Gastos Financieros</t>
  </si>
  <si>
    <t>Conversion Moneda Extranjera</t>
  </si>
  <si>
    <t>Ventas de ganado</t>
  </si>
  <si>
    <t>Ventas de servicios</t>
  </si>
  <si>
    <t>Venta de bienes del activo fijo</t>
  </si>
  <si>
    <t>Ingreso por dividendos</t>
  </si>
  <si>
    <t>Ventas de productos de la explotación forestal</t>
  </si>
  <si>
    <t>Ventas de mercaderias gravadas</t>
  </si>
  <si>
    <t>Ventas de mercaderias exentas</t>
  </si>
  <si>
    <t>Costos de mercaderias gravadas</t>
  </si>
  <si>
    <t>Costos de ganado</t>
  </si>
  <si>
    <t>Costo de bienes del activo fijo</t>
  </si>
  <si>
    <t>Ingreso por Intereses</t>
  </si>
  <si>
    <t>Comisiones pagadas sobre ventas</t>
  </si>
  <si>
    <t>Fletes pagados</t>
  </si>
  <si>
    <t>Guias y otros gastos de comercializacion</t>
  </si>
  <si>
    <t>Productos veterinarios</t>
  </si>
  <si>
    <t>Aguinaldos</t>
  </si>
  <si>
    <t>Otros beneficios al personal</t>
  </si>
  <si>
    <t>Bonificación familiar</t>
  </si>
  <si>
    <t>Energía eléctrica</t>
  </si>
  <si>
    <t>Teléfono e internet</t>
  </si>
  <si>
    <t>Agua</t>
  </si>
  <si>
    <t>Viáticos y movilidad</t>
  </si>
  <si>
    <t>Combustibles y lubricantes</t>
  </si>
  <si>
    <t>Reparaciones y mantenimientos</t>
  </si>
  <si>
    <t>Útiles de oficina</t>
  </si>
  <si>
    <t>Gastos de escribanía</t>
  </si>
  <si>
    <t>Gastos generales</t>
  </si>
  <si>
    <t>Seguridad y vigilancia</t>
  </si>
  <si>
    <t>Honorarios fiduciarios</t>
  </si>
  <si>
    <t>Impuestos, patentes y tasas</t>
  </si>
  <si>
    <t>Depreciaciones</t>
  </si>
  <si>
    <t>Recargos y multas</t>
  </si>
  <si>
    <t>Gastos varios no deducibles</t>
  </si>
  <si>
    <t>Donaciones y contribuciones</t>
  </si>
  <si>
    <t>Resultados del Ejercicio</t>
  </si>
  <si>
    <t>NOTA 23 –  RESULTADOS</t>
  </si>
  <si>
    <t>FINEXPAR S.A.E.C.A.</t>
  </si>
  <si>
    <t>BANCO BASA S.A.</t>
  </si>
  <si>
    <t>NOTA 29 - GASTOS FINANCIEROS Y CONVERSION DE MONEDA EXTRANJERA</t>
  </si>
  <si>
    <t>Conversion de Moneda</t>
  </si>
  <si>
    <t>Diferencia de Cambio</t>
  </si>
  <si>
    <t xml:space="preserve">Gastos Financieros </t>
  </si>
  <si>
    <t>Ingresos Varios</t>
  </si>
  <si>
    <t>Utilidades del Ejercicio</t>
  </si>
  <si>
    <t>Tipo de Cambio Comprador</t>
  </si>
  <si>
    <t>Tipo de Cambio vendedor</t>
  </si>
  <si>
    <t>Cuentas Activas - US$ 1 = G.</t>
  </si>
  <si>
    <t>Cuentas Pasivas - US$ 1 = G.</t>
  </si>
  <si>
    <t>En fecha 28/12/2020 por escritura pública N° 117 los accionistas deciden formalizar el Acuerdo Definitovo de Fusion por Absorcion quedando absorbida la Firma ELECTROLAR S.A., por la Firma GRUPO VAZQUEZ S.A.E.</t>
  </si>
  <si>
    <t>Intereses Pagados</t>
  </si>
  <si>
    <t>Reserva Legal</t>
  </si>
  <si>
    <t>Reserva de Revalúo de activos fijos</t>
  </si>
  <si>
    <t>Aportes No Capitalizados</t>
  </si>
  <si>
    <t>Otras Reservas</t>
  </si>
  <si>
    <t>Integración del capital por Fusion</t>
  </si>
  <si>
    <t>Capitalizacion de Reservas</t>
  </si>
  <si>
    <t>Ajustes por Fusion</t>
  </si>
  <si>
    <t>Transferencia a Capital</t>
  </si>
  <si>
    <t>Fideicomiso</t>
  </si>
  <si>
    <t>Codeudoria</t>
  </si>
  <si>
    <t>A sola Firma</t>
  </si>
  <si>
    <t>Importe PYG</t>
  </si>
  <si>
    <t>l. Reconocimiento de ingresos y egresos</t>
  </si>
  <si>
    <t>m. Impuesto a la renta</t>
  </si>
  <si>
    <t>n. Derechos en Fideicomiso</t>
  </si>
  <si>
    <t>Las existencias se valúan al menor entre su costo de adquisición o de producción y su valor neto de realización (NIF 12, párrafo 5). Para determinar el consumo (baja de inventarios) se aplicarán las fórmulas de costeo siguientes: FIFO, (Primero Entrado Primero en Salir – PEPS); PPP (Precio Promedio Ponderado); o identificación específica (NIF 12, párrafos 16 a 20).</t>
  </si>
  <si>
    <t>Cuentas a Cobrar</t>
  </si>
  <si>
    <t>Campos Rurales - Estancia Don Miguel</t>
  </si>
  <si>
    <t>Resultado del Ejercicio</t>
  </si>
  <si>
    <t>Variacion de bienes de uso</t>
  </si>
  <si>
    <t>inversiones</t>
  </si>
  <si>
    <t>ESTADO DE FLUJOS DE EFECTIVO</t>
  </si>
  <si>
    <t>Préstamos de Entidades Locales (*)</t>
  </si>
  <si>
    <t>(*) La exposicion corresponde a la porcion no corriente, la porcion corriente se expone en Nota 15.</t>
  </si>
  <si>
    <t>FINEXPAR S.A.E.C.A. PYG</t>
  </si>
  <si>
    <t>Gastos de Administracion</t>
  </si>
  <si>
    <t xml:space="preserve">Equipos </t>
  </si>
  <si>
    <t>d.2. Reserva por Facultativa</t>
  </si>
  <si>
    <t>365));"Saldo al .. de  de 20X1 ")</t>
  </si>
  <si>
    <t>Productos Forestales</t>
  </si>
  <si>
    <t>80028355-4</t>
  </si>
  <si>
    <t>Aportes a capitalizar</t>
  </si>
  <si>
    <t>Gastos Proyecto de Inversion</t>
  </si>
  <si>
    <t>Bonos</t>
  </si>
  <si>
    <t>Bonos Emitidos</t>
  </si>
  <si>
    <t>Remuneraciones a Pagar</t>
  </si>
  <si>
    <t>Ventas de Acciones</t>
  </si>
  <si>
    <t>Costos de Acciones</t>
  </si>
  <si>
    <t>Total gastos por Conversion</t>
  </si>
  <si>
    <t>Comisiones y Gastos Financieros</t>
  </si>
  <si>
    <t>Descuentos Obtenidos</t>
  </si>
  <si>
    <t>Gastos de Salud</t>
  </si>
  <si>
    <t>Gastos CNV y BVPASA</t>
  </si>
  <si>
    <t>(Disminución) Incremento de Bonos</t>
  </si>
  <si>
    <t>Inmuebles - Santisima Trinidad</t>
  </si>
  <si>
    <t>Campos Rurales - Mejoras</t>
  </si>
  <si>
    <t>(-) Amortizaciones</t>
  </si>
  <si>
    <t>Marcas</t>
  </si>
  <si>
    <t>Gastos de Emision de Bonos</t>
  </si>
  <si>
    <t>Amortizaciones</t>
  </si>
  <si>
    <t>Gastos Financieros - Bonos</t>
  </si>
  <si>
    <t>80026157-7</t>
  </si>
  <si>
    <t>Inversiones Temporales</t>
  </si>
  <si>
    <t>Inversiones en Entidades</t>
  </si>
  <si>
    <t xml:space="preserve">Los activos y pasivos en moneda extranjera (dólares estadounidenses) fueron valuados a los tipos de cambio que se encontraban vigentes a la fecha de cierre del balance general, de acuerdo con publicaciones efectuadas por el Banco Central del Paraguay. </t>
  </si>
  <si>
    <t>ii.    Los bienes incorporados en el ejercicio se hallan registrados por su valor de adquisición; la depreciación de los mismos se computan al año siguiente de su adquisición.</t>
  </si>
  <si>
    <t>iii.   Las mejoras o adiciones son capitalizadas, mientras que los gastos de mantenimiento y/o reparaciones que no aumentan el valor de los activos ni prolongan su vida útil, son imputados como gastos en el período en que se originan.</t>
  </si>
  <si>
    <t>iv.   El valor residual de los bienes revaluados considerados en su conjunto no excede su valor recuperable al cierre del ejercicio.</t>
  </si>
  <si>
    <t>Se considerarán dentro del concepto de efectivo los saldos en efectivo, disponibilidades en cuentas bancarias y toda inversión de muy alta liquidez, con vencimiento originalmente pactado no superior a tres meses.</t>
  </si>
  <si>
    <t>En cuanto a la constitución de previsiones, la entidad se encuentra ceñida a lo establecido en el Art. Nº 126 de la Ley Nº 5810/17 del Mercado de Valores.</t>
  </si>
  <si>
    <t>Venta de servicios</t>
  </si>
  <si>
    <t>Ingresos netos</t>
  </si>
  <si>
    <t>Cheques diferidos</t>
  </si>
  <si>
    <t>ITTI SAECA</t>
  </si>
  <si>
    <t>80054859-0</t>
  </si>
  <si>
    <t>Ingreso por venta de acciones</t>
  </si>
  <si>
    <t>Intereses ganados</t>
  </si>
  <si>
    <t>Ajustes/Desafectacion de resultados acumulados</t>
  </si>
  <si>
    <t>N°</t>
  </si>
  <si>
    <t/>
  </si>
  <si>
    <t>SUDAMERIS BANK S.A.E.C.A</t>
  </si>
  <si>
    <t>No existen hechos posteriores que mencionar.</t>
  </si>
  <si>
    <t>BANCO SUDAMERIS PARAGUAY S.A</t>
  </si>
  <si>
    <t>FINEXPAR S.A.E.C.A. USD</t>
  </si>
  <si>
    <t>SUDAMERIS BANK S.A.E.C.A USD</t>
  </si>
  <si>
    <t>Costos de servicios prestados</t>
  </si>
  <si>
    <t xml:space="preserve">                            -</t>
  </si>
  <si>
    <t xml:space="preserve">                             -</t>
  </si>
  <si>
    <t xml:space="preserve">                               -</t>
  </si>
  <si>
    <t xml:space="preserve">                           -</t>
  </si>
  <si>
    <t>Saldo al 31 de Diciembre de 2021</t>
  </si>
  <si>
    <t>Dividendos a cobrar</t>
  </si>
  <si>
    <t>Cuentas a cobrar comerciales LP</t>
  </si>
  <si>
    <t>Otros créditos LP</t>
  </si>
  <si>
    <t>Cuentas por pagar comerciales LP</t>
  </si>
  <si>
    <t>Otros pasivos corto plazo</t>
  </si>
  <si>
    <t>NOTA 6 - DIVIDENDOS A COBRAR</t>
  </si>
  <si>
    <t>Dividendos a Cobrar</t>
  </si>
  <si>
    <t>El rubro se compone como sigue:</t>
  </si>
  <si>
    <t>Otras ventas exentas de IVA</t>
  </si>
  <si>
    <t>Ingreso por Dividendos</t>
  </si>
  <si>
    <t>Nota 30 - Resultado de inversiones en asociadas</t>
  </si>
  <si>
    <t>Ingreso por inversion en asociadas</t>
  </si>
  <si>
    <t>80124419-6</t>
  </si>
  <si>
    <t>Dividendos Pagados</t>
  </si>
  <si>
    <t>Ueno Holding S.A.E.C.A.</t>
  </si>
  <si>
    <t>IDL S.A</t>
  </si>
  <si>
    <t>Costos de ventas</t>
  </si>
  <si>
    <t>Costo de venta acciones</t>
  </si>
  <si>
    <t>TARJETA DE CREDITO</t>
  </si>
  <si>
    <t>Distribución de utilidades</t>
  </si>
  <si>
    <t>Amortización y depreciación</t>
  </si>
  <si>
    <t>Diciembre 2022</t>
  </si>
  <si>
    <t>Solucion efectiva S.A</t>
  </si>
  <si>
    <t>80082288-9</t>
  </si>
  <si>
    <t>* Acciones se encuentran en proceso de aprobación por el Banco Central del Paraguay</t>
  </si>
  <si>
    <t>Préstamos bursátiles</t>
  </si>
  <si>
    <t>Grupo Vázquez S.A.E.</t>
  </si>
  <si>
    <t xml:space="preserve">INFORMACION GENERAL DE LA ENTIDAD </t>
  </si>
  <si>
    <t>Información al:</t>
  </si>
  <si>
    <t>1.              IDENTIFICACIÓN:</t>
  </si>
  <si>
    <t>1.1            NOMBRE O RAZON SOCIAL</t>
  </si>
  <si>
    <t>1.2            ANTECEDENTES DE CONSTITUCIÓN SOCIAL Y REFORMAS ESTATUTARIAS</t>
  </si>
  <si>
    <t>La sociedad es una entidad comercial creada por Escritura Publica Nº 55 de fecha 21 de octubre de 2014 incripta en el Registro Publico de Personas Juridicas y Asociaciones bajo el numero 915, al folio 1.777 en fecha 29 de octubre de 2014 y en el Registro Publico de Comercio en el libro seccional respectivo bajo el numero 1541, serie C, al folio 18.598 y siguiente en fecha 29 de octubre de 2014.
En fecha 27/03/2017 por escritura pública N° 30 los accionistas deciden aumentar el capital social a Gs. 300.000.000.000 (Guaraníes Trescientos Mil millones), representadas en 3.000 (tres mil) acciones nominativas no endozables de un valor nominal de Gs. 100.000.000 (Guaraníes Cien Millones) cada una numeradas del 1 al 3.000. En las Asambleas de Accionistas, las acciones numeradas del 1 al 2.000 tendrán derecho 5 (cinco) votos por Acción, y las numeradas del 2.001 al 3.000 tendrán derecho a 1 (Un) voto por Acción.-.
En fecha 22/05/2020 por escritura pública N° 43 los accionistas deciden el cambio de denominacion y tipo social de "FMVV S.A.I.C.A.G." a "GRUPO VAZQUEZ S.A.E."
En fecha 28/12/2020 por escritura pública N° 117 los accionistas deciden formalizar el Acuerdo Definitovo de Fusion por Absorcion quedando absorbida la Firma ELECTROLAR S.A., por la Firma GRUPO VAZQUEZ S.A.E.</t>
  </si>
  <si>
    <t>1.3            RUC</t>
  </si>
  <si>
    <t>80086759-9</t>
  </si>
  <si>
    <t>1.4            ACTIVIDAD PRINCIPAL SEGÚN INSCRIPCION EN EL RUC</t>
  </si>
  <si>
    <t>1.5            ACTIVIDAD/ES SECUNDARIA/S SEGÚN INSCRIPCION EN EL RUC</t>
  </si>
  <si>
    <t xml:space="preserve">1.6            DOMICILIO LEGAL </t>
  </si>
  <si>
    <t>AVDA. SANTA TERESA E/AVIADORES DEL CHACO Y HERMINIO MALDONADO</t>
  </si>
  <si>
    <t>1.7            TELEFONO</t>
  </si>
  <si>
    <t>(021) 6584100</t>
  </si>
  <si>
    <t>1.8            FAX</t>
  </si>
  <si>
    <t>-</t>
  </si>
  <si>
    <t>1.9            E-MAIL</t>
  </si>
  <si>
    <t>ADMINISTRACION@GRUPOVAZQUEZ.COM</t>
  </si>
  <si>
    <t>1.10        SITIO PAGINA WEB</t>
  </si>
  <si>
    <t>https://www.grupovazquez.com/</t>
  </si>
  <si>
    <t xml:space="preserve">2.        ADMINISTRACION:    </t>
  </si>
  <si>
    <t xml:space="preserve"> CARGO</t>
  </si>
  <si>
    <t>Nombre</t>
  </si>
  <si>
    <t>Apellido</t>
  </si>
  <si>
    <t>Representante(s) Legal(es)</t>
  </si>
  <si>
    <t>Federico</t>
  </si>
  <si>
    <t>Vázquez</t>
  </si>
  <si>
    <t>Presidente</t>
  </si>
  <si>
    <t>Vicepresidente</t>
  </si>
  <si>
    <t>Víctor Hugo</t>
  </si>
  <si>
    <t>Director</t>
  </si>
  <si>
    <t>Guillermo</t>
  </si>
  <si>
    <t>Laura</t>
  </si>
  <si>
    <t>Vargas</t>
  </si>
  <si>
    <t xml:space="preserve">Síndico </t>
  </si>
  <si>
    <t>Pablo</t>
  </si>
  <si>
    <t>Debuchy</t>
  </si>
  <si>
    <t>Plana Ejecutiva</t>
  </si>
  <si>
    <t>-Gerente</t>
  </si>
  <si>
    <t>Bernardo</t>
  </si>
  <si>
    <t>Algorta</t>
  </si>
  <si>
    <t>-Gerente Administativo Financiero</t>
  </si>
  <si>
    <t>Ruth</t>
  </si>
  <si>
    <t>Ramirez</t>
  </si>
  <si>
    <t>-Contador</t>
  </si>
  <si>
    <t>Lourdes</t>
  </si>
  <si>
    <t>Villalba</t>
  </si>
  <si>
    <t>3.               CAPITAL  Y PROPIEDAD (EN GUARANIES):</t>
  </si>
  <si>
    <t xml:space="preserve">Capital Social </t>
  </si>
  <si>
    <t xml:space="preserve">Capital Emitido </t>
  </si>
  <si>
    <t xml:space="preserve">Capital Suscripto </t>
  </si>
  <si>
    <t xml:space="preserve">Capital Integrado </t>
  </si>
  <si>
    <t xml:space="preserve">Valor nominal de  las acciones </t>
  </si>
  <si>
    <t>COMPOSICIÓN ACCIONARIA: Accionistas que detentan el diez (10) por ciento o más de participación en el capital.</t>
  </si>
  <si>
    <t xml:space="preserve">Accionista </t>
  </si>
  <si>
    <t>Clase</t>
  </si>
  <si>
    <t>Voto</t>
  </si>
  <si>
    <t>%  de participación del capital integrado</t>
  </si>
  <si>
    <t>4.  AUDITOR EXTERNO INDEPENDIENTE</t>
  </si>
  <si>
    <t xml:space="preserve">4.1 AUDITOR  EXTERNO   INDEPENDIENTE DESIGNADO: </t>
  </si>
  <si>
    <t>4.2 NUMERO DE INSCRIPCIÓN EN EL REGISTRO DE LA CNV:</t>
  </si>
  <si>
    <t xml:space="preserve">          </t>
  </si>
  <si>
    <t xml:space="preserve">CYCE – CONSULTORES Y CONTADORES DE EMPRESAS </t>
  </si>
  <si>
    <t>AE – 009</t>
  </si>
  <si>
    <t>Federico Miguel Vazquez</t>
  </si>
  <si>
    <t>OVM</t>
  </si>
  <si>
    <t>i.     En el período anterior los valores de origen de los bienes de uso y sus depreciaciones acumuladas existentes al inicio del ejercicio se encontraban revaluados de acuerdo a lo establecido en la Ley Nº 125/91, y la Ley N.º 2421/04 considerando los coeficientes de actualización anual suministrados a tal efecto por el Ministerio de Hacienda. En el periodo actual no se revaluarán solo se depreciarán de acuerdo a lo establecido en la Ley N.º 6.380/19 considerando los coeficientes de actualización anual suministrados a tal efecto por el Ministerio de Hacienda.”. El Poder Ejecutivo podrá establecer el revalúo obligatorio de los bienes del activo fijo, cuando la variación del Índice de Precios al Consumo determinado por el BCP alcance al menos 20% (veinte por ciento), acumulado desde el ejercicio en el cual se haya dispuesto el último ajuste por revalúo. El reconocimiento del revalúo obligatorio establecido por el Poder Ejecutivo formará parte de una reserva patrimonial cuyo único destino podrá ser la capitalización; al 31 de diciembre de 2022 el IPC acumulado ascendió a 8,1%, por lo cual no se aplicó el revalúo sobre dichos bienes.</t>
  </si>
  <si>
    <t>Las inversiones temporales se valúan de acuerdo a los siguientes criterios de valuación:
Colocaciones financieras en moneda local: a su valor nominal más los intereses devengados al cierre del año/período. Ver Nota 4
Colocaciones financieras en moneda extranjera: a su valor de cotización al cierre del año/período más intereses devengados a ese momento. Ver Nota 4
Las inversiones no corrientes en sociedades donde no se ejerce el control, se valúan al costo. Ver Nota 8.</t>
  </si>
  <si>
    <t>Como mejor práctica y cobertura, la entidad mantiene previsiones según su politica de créditos.</t>
  </si>
  <si>
    <t>El impuesto a la renta que se carga a los resultados del año a la tasa del 10% se basa en la utilidad contable antes de este concepto, ajustada por las partidas que la Ley N° 6.380/19 (De modernización y simplificación del sistema tributario nacional), y sus reglamentaciones que incluyen o excluyen ajustes para la determinación de la renta neta imponible.</t>
  </si>
  <si>
    <t>Se mantienen registros en el Activo de los bienes entregados a Fideicomiso. Ver nota 10</t>
  </si>
  <si>
    <t xml:space="preserve">Préstamos bancarios a corto plazo </t>
  </si>
  <si>
    <t xml:space="preserve">Préstamos bancarios a largo plazo </t>
  </si>
  <si>
    <t>Transferencias  de resultados</t>
  </si>
  <si>
    <t>Transferencia de resultados</t>
  </si>
  <si>
    <t>Presentadas en forma comparativa según lo establecido en la resolucion CNV CG N° 35/23 Titulo 31 Capitulo 3 Articulo 3°</t>
  </si>
  <si>
    <t>FONDO DE INVERSIÓN EN DERECHOS CREDITICIOS</t>
  </si>
  <si>
    <t>Intereses préstamos bursátiles a pagar</t>
  </si>
  <si>
    <t>Director suplente</t>
  </si>
  <si>
    <t>Lía</t>
  </si>
  <si>
    <t>De Vázquez</t>
  </si>
  <si>
    <t>Gloria</t>
  </si>
  <si>
    <t>Villasanti</t>
  </si>
  <si>
    <t>Juan</t>
  </si>
  <si>
    <t>Gustale</t>
  </si>
  <si>
    <t>Rey</t>
  </si>
  <si>
    <t>OVS</t>
  </si>
  <si>
    <t>(-) Previsiones</t>
  </si>
  <si>
    <t>Depreciaciones y Amortizaciones</t>
  </si>
  <si>
    <t>Previsiones</t>
  </si>
  <si>
    <t>Diciembre  2022</t>
  </si>
  <si>
    <t>Previsiones y provisiones</t>
  </si>
  <si>
    <t>Saldo al 31 de Diciembre de 2022</t>
  </si>
  <si>
    <t>Costo de venta mercaderias</t>
  </si>
  <si>
    <t>Venta de Mercaderias Inmuebles</t>
  </si>
  <si>
    <t>Costo de venta Servicios</t>
  </si>
  <si>
    <t>64300 - INVERSIÓN COLECTIVA, FONDOS Y OTROS INSTRUMENTOS FINANCIEROS SIMILARES.</t>
  </si>
  <si>
    <t>01411 - CRÍA DE GANADO VACUNO CON DESTINO A LA PRODUCCIÓN DE CARNE
93290 - OTRAS ACTIVIDADES DE DIVERSIÓN Y ENTRETENIMIENTO N.C.P.
56101 - RESTAURANTES Y PARRILLADAS.
56109 - OTROS SERVICIOS DE SUMINISTRO DE ALIMENTO PARA CONSUMO INMEDIATO N.C.P.</t>
  </si>
  <si>
    <t>UENO SEGUROS S.A</t>
  </si>
  <si>
    <t>Otros costos exentos</t>
  </si>
  <si>
    <t>Gastos generales puka</t>
  </si>
  <si>
    <t>Gastos generales Walterio</t>
  </si>
  <si>
    <t>Gastos generales Werking</t>
  </si>
  <si>
    <t>Intereses Ganados</t>
  </si>
  <si>
    <t>Ueno Casa de Bolsa S.A.</t>
  </si>
  <si>
    <t>Otros pasivos largo plazo</t>
  </si>
  <si>
    <t>Vacaciones</t>
  </si>
  <si>
    <t>Preaviso e Indemnizacion</t>
  </si>
  <si>
    <t>Al 30 de Diciembre de 2022</t>
  </si>
  <si>
    <t>Setiembre 2022</t>
  </si>
  <si>
    <t>Gastos y artículos de limpieza</t>
  </si>
  <si>
    <t>Otros Gastos</t>
  </si>
  <si>
    <t>Office Desing S.R.L.</t>
  </si>
  <si>
    <t>Ingreso por Valuacion de inversiones</t>
  </si>
  <si>
    <t>80027059-2</t>
  </si>
  <si>
    <t>Inversión en asociadas largo plazo</t>
  </si>
  <si>
    <t>Inversión en asociadas corto plazo</t>
  </si>
  <si>
    <t>Total Inversión corto plazo</t>
  </si>
  <si>
    <t>Total Inversión largo plazo</t>
  </si>
  <si>
    <t>Al 31 de Diciembre de 2023</t>
  </si>
  <si>
    <t>Diciembre 2023</t>
  </si>
  <si>
    <t>Ueno Bank S.A*</t>
  </si>
  <si>
    <t>80004049-0</t>
  </si>
  <si>
    <t>Vinanzas S.A</t>
  </si>
  <si>
    <t>B280698</t>
  </si>
  <si>
    <t>U Holdings S.a.r.l</t>
  </si>
  <si>
    <t>UENO BANK S.A</t>
  </si>
  <si>
    <t>Al 31 de diciembre de 2023 la Sociedad no constituyó una provisión para impuesto a la renta (Al 31 de diciembre 2022:  Guaraníes 0).</t>
  </si>
  <si>
    <t>Otros créditos Lp</t>
  </si>
  <si>
    <t>Otras reservas</t>
  </si>
  <si>
    <t>Saldo al 30 de Diciembre de 2022</t>
  </si>
  <si>
    <t>Adriana</t>
  </si>
  <si>
    <t>UENO BANK S.A USD</t>
  </si>
  <si>
    <t>UENO BANK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</si>
</sst>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1" formatCode="_ * #,##0_ ;_ * \-#,##0_ ;_ * &quot;-&quot;_ ;_ @_ "/>
    <numFmt numFmtId="43" formatCode="_ * #,##0.00_ ;_ * \-#,##0.00_ ;_ * &quot;-&quot;??_ ;_ @_ "/>
    <numFmt numFmtId="164" formatCode="_(* #,##0.00_);_(* \(#,##0.00\);_(* &quot;-&quot;??_);_(@_)"/>
    <numFmt numFmtId="165" formatCode="_ * #,##0_ ;_ * \-#,##0_ ;_ * &quot;-&quot;??_ ;_ @_ "/>
    <numFmt numFmtId="166" formatCode="_-* #,##0_-;\-* #,##0_-;_-* &quot;-&quot;??_-;_-@_-"/>
    <numFmt numFmtId="167" formatCode="_(* #,##0_);_(* \(#,##0\);_(* &quot;-&quot;??_);_(@_)"/>
    <numFmt numFmtId="168" formatCode="dd/mm/yyyy;@"/>
    <numFmt numFmtId="169" formatCode="_ * #,##0.00_ ;_ * \-#,##0.00_ ;_ * &quot;-&quot;_ ;_ @_ "/>
    <numFmt numFmtId="170" formatCode="#,###,##0"/>
    <numFmt numFmtId="171" formatCode="_-* #,##0_-;\-* #,##0_-;_-* &quot;-&quot;_-;_-@_-"/>
    <numFmt numFmtId="172" formatCode="_-* #,##0.00_-;\-* #,##0.00_-;_-* &quot;-&quot;??_-;_-@_-"/>
    <numFmt numFmtId="173" formatCode="_-* #,##0.00\ _€_-;\-* #,##0.00\ _€_-;_-* &quot;-&quot;??\ _€_-;_-@_-"/>
    <numFmt numFmtId="174" formatCode="* #,##0\ ;* \-#,##0\ ;* &quot;- &quot;;@\ "/>
    <numFmt numFmtId="175" formatCode="&quot;Gs&quot;\ #,##0_);\(&quot;Gs&quot;\ #,##0\)"/>
    <numFmt numFmtId="176" formatCode="#,##0_ ;\-#,##0\ "/>
    <numFmt numFmtId="177" formatCode="_ * #,##0.00000_ ;_ * \-#,##0.00000_ ;_ * &quot;-&quot;_ ;_ @_ "/>
    <numFmt numFmtId="178" formatCode="0.000"/>
    <numFmt numFmtId="179" formatCode="_ * #,##0.000_ ;_ * \-#,##0.000_ ;_ * &quot;-&quot;_ ;_ @_ "/>
    <numFmt numFmtId="180" formatCode="_(* #,##0.00_);_(* \(#,##0.00\);_(* \-??_);_(@_)"/>
    <numFmt numFmtId="181" formatCode="_-* #,##0.00\ &quot;Pts&quot;_-;\-* #,##0.00\ &quot;Pts&quot;_-;_-* &quot;-&quot;??\ &quot;Pts&quot;_-;_-@_-"/>
    <numFmt numFmtId="182" formatCode="&quot;₲&quot;\ #,##0_);\(&quot;₲&quot;\ #,##0\)"/>
  </numFmts>
  <fonts count="38" x14ac:knownFonts="1">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10"/>
      <name val="Arial"/>
      <family val="2"/>
    </font>
    <font>
      <sz val="11"/>
      <color indexed="8"/>
      <name val="Calibri"/>
      <family val="2"/>
    </font>
    <font>
      <sz val="10"/>
      <color rgb="FF000000"/>
      <name val="Arial"/>
      <family val="2"/>
    </font>
    <font>
      <b/>
      <sz val="10"/>
      <name val="Arial"/>
      <family val="2"/>
    </font>
    <font>
      <u/>
      <sz val="10"/>
      <color theme="1"/>
      <name val="Arial"/>
      <family val="2"/>
    </font>
    <font>
      <b/>
      <u/>
      <sz val="10"/>
      <name val="Arial"/>
      <family val="2"/>
    </font>
    <font>
      <sz val="11"/>
      <color theme="1"/>
      <name val="Arial"/>
      <family val="2"/>
    </font>
    <font>
      <u/>
      <sz val="11"/>
      <color theme="10"/>
      <name val="Calibri"/>
      <family val="2"/>
      <scheme val="minor"/>
    </font>
    <font>
      <u/>
      <sz val="10"/>
      <color theme="10"/>
      <name val="Arial"/>
      <family val="2"/>
    </font>
    <font>
      <sz val="10"/>
      <color theme="0"/>
      <name val="Arial"/>
      <family val="2"/>
    </font>
    <font>
      <sz val="10"/>
      <color rgb="FFFF0000"/>
      <name val="Arial"/>
      <family val="2"/>
    </font>
    <font>
      <b/>
      <sz val="10"/>
      <color rgb="FFFF0000"/>
      <name val="Arial"/>
      <family val="2"/>
    </font>
    <font>
      <b/>
      <sz val="10"/>
      <color theme="0"/>
      <name val="Arial"/>
      <family val="2"/>
    </font>
    <font>
      <b/>
      <sz val="11"/>
      <color theme="1"/>
      <name val="Calibri"/>
      <family val="2"/>
      <scheme val="minor"/>
    </font>
    <font>
      <b/>
      <sz val="10"/>
      <color rgb="FF000000"/>
      <name val="Arial"/>
      <family val="2"/>
    </font>
    <font>
      <sz val="11"/>
      <color rgb="FF000000"/>
      <name val="Calibri"/>
      <family val="2"/>
      <scheme val="minor"/>
    </font>
    <font>
      <sz val="11"/>
      <color rgb="FFFF0000"/>
      <name val="Calibri"/>
      <family val="2"/>
      <scheme val="minor"/>
    </font>
    <font>
      <sz val="1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i/>
      <sz val="10"/>
      <color theme="1"/>
      <name val="Arial"/>
      <family val="2"/>
    </font>
    <font>
      <b/>
      <sz val="10"/>
      <color rgb="FFFFFFFF"/>
      <name val="Arial"/>
      <family val="2"/>
    </font>
    <font>
      <sz val="10"/>
      <name val="Courier"/>
      <family val="3"/>
    </font>
    <font>
      <sz val="9"/>
      <name val="Segoe UI"/>
      <family val="2"/>
      <charset val="1"/>
    </font>
    <font>
      <sz val="10"/>
      <color indexed="8"/>
      <name val="Arial"/>
      <family val="2"/>
      <charset val="1"/>
    </font>
    <font>
      <sz val="10"/>
      <color indexed="64"/>
      <name val="Arial"/>
      <family val="2"/>
    </font>
    <font>
      <sz val="11"/>
      <color rgb="FF000000"/>
      <name val="Calibri"/>
      <family val="2"/>
    </font>
    <font>
      <sz val="11"/>
      <color indexed="8"/>
      <name val="Calibri"/>
      <family val="2"/>
      <charset val="1"/>
    </font>
    <font>
      <i/>
      <sz val="10"/>
      <name val="Arial"/>
      <family val="2"/>
    </font>
    <font>
      <i/>
      <sz val="10"/>
      <color rgb="FF000000"/>
      <name val="Arial"/>
      <family val="2"/>
    </font>
    <font>
      <sz val="10"/>
      <color rgb="FFFFFFFF"/>
      <name val="Arial"/>
      <family val="2"/>
    </font>
    <font>
      <b/>
      <u/>
      <sz val="10"/>
      <color theme="1"/>
      <name val="Arial"/>
      <family val="2"/>
    </font>
    <font>
      <sz val="8"/>
      <color theme="1"/>
      <name val="Arial"/>
      <family val="2"/>
    </font>
  </fonts>
  <fills count="14">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A6A6A6"/>
        <bgColor rgb="FF000000"/>
      </patternFill>
    </fill>
    <fill>
      <patternFill patternType="solid">
        <fgColor indexed="65"/>
        <bgColor indexed="64"/>
      </patternFill>
    </fill>
    <fill>
      <patternFill patternType="solid">
        <fgColor theme="0"/>
        <bgColor rgb="FF000000"/>
      </patternFill>
    </fill>
    <fill>
      <patternFill patternType="solid">
        <fgColor theme="4" tint="-0.499984740745262"/>
        <bgColor rgb="FF000000"/>
      </patternFill>
    </fill>
    <fill>
      <patternFill patternType="solid">
        <fgColor rgb="FF203764"/>
        <bgColor rgb="FF000000"/>
      </patternFill>
    </fill>
    <fill>
      <patternFill patternType="solid">
        <fgColor rgb="FFFFFFFF"/>
        <bgColor rgb="FF000000"/>
      </patternFill>
    </fill>
    <fill>
      <patternFill patternType="solid">
        <fgColor theme="0" tint="-4.9989318521683403E-2"/>
        <bgColor indexed="64"/>
      </patternFill>
    </fill>
    <fill>
      <patternFill patternType="solid">
        <fgColor theme="4" tint="0.79998168889431442"/>
        <bgColor indexed="64"/>
      </patternFill>
    </fill>
  </fills>
  <borders count="49">
    <border>
      <left/>
      <right/>
      <top/>
      <bottom/>
      <diagonal/>
    </border>
    <border>
      <left/>
      <right/>
      <top/>
      <bottom style="thin">
        <color auto="1"/>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auto="1"/>
      </right>
      <top/>
      <bottom/>
      <diagonal/>
    </border>
    <border>
      <left/>
      <right/>
      <top/>
      <bottom style="double">
        <color indexed="64"/>
      </bottom>
      <diagonal/>
    </border>
    <border>
      <left style="thin">
        <color indexed="64"/>
      </left>
      <right style="thin">
        <color indexed="64"/>
      </right>
      <top/>
      <bottom/>
      <diagonal/>
    </border>
    <border>
      <left/>
      <right style="thin">
        <color rgb="FFFFFFFF"/>
      </right>
      <top style="thin">
        <color rgb="FFFFFFFF"/>
      </top>
      <bottom style="thin">
        <color rgb="FFFFFFFF"/>
      </bottom>
      <diagonal/>
    </border>
    <border>
      <left style="thin">
        <color rgb="FFFFFFFF"/>
      </left>
      <right/>
      <top style="thin">
        <color rgb="FFFFFFFF"/>
      </top>
      <bottom style="thin">
        <color rgb="FFFFFFFF"/>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style="thin">
        <color rgb="FFFFFFFF"/>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rgb="FFFFFFFF"/>
      </right>
      <top style="thin">
        <color rgb="FFFFFFFF"/>
      </top>
      <bottom/>
      <diagonal/>
    </border>
    <border>
      <left style="thin">
        <color theme="0"/>
      </left>
      <right style="thin">
        <color theme="0"/>
      </right>
      <top style="thin">
        <color rgb="FFFFFFFF"/>
      </top>
      <bottom style="thin">
        <color theme="0"/>
      </bottom>
      <diagonal/>
    </border>
    <border>
      <left style="medium">
        <color theme="0"/>
      </left>
      <right style="medium">
        <color theme="0"/>
      </right>
      <top style="medium">
        <color theme="0"/>
      </top>
      <bottom style="medium">
        <color theme="0"/>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right/>
      <top style="medium">
        <color indexed="64"/>
      </top>
      <bottom/>
      <diagonal/>
    </border>
    <border>
      <left/>
      <right/>
      <top style="medium">
        <color indexed="64"/>
      </top>
      <bottom style="medium">
        <color indexed="64"/>
      </bottom>
      <diagonal/>
    </border>
  </borders>
  <cellStyleXfs count="668">
    <xf numFmtId="0" fontId="0" fillId="0" borderId="0"/>
    <xf numFmtId="43" fontId="1" fillId="0" borderId="0" applyFont="0" applyFill="0" applyBorder="0" applyAlignment="0" applyProtection="0"/>
    <xf numFmtId="0" fontId="4" fillId="0" borderId="0" applyNumberFormat="0" applyFill="0" applyBorder="0" applyAlignment="0" applyProtection="0"/>
    <xf numFmtId="0" fontId="4" fillId="0" borderId="0"/>
    <xf numFmtId="0" fontId="4" fillId="0" borderId="0"/>
    <xf numFmtId="0" fontId="1" fillId="0" borderId="0"/>
    <xf numFmtId="164" fontId="5" fillId="0" borderId="0" applyFont="0" applyFill="0" applyBorder="0" applyAlignment="0" applyProtection="0"/>
    <xf numFmtId="0" fontId="4" fillId="0" borderId="0"/>
    <xf numFmtId="41" fontId="1" fillId="0" borderId="0" applyFont="0" applyFill="0" applyBorder="0" applyAlignment="0" applyProtection="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0" fontId="1" fillId="0" borderId="0"/>
    <xf numFmtId="0" fontId="11"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4" fillId="0" borderId="0" applyFont="0" applyFill="0" applyBorder="0" applyAlignment="0" applyProtection="0"/>
    <xf numFmtId="0" fontId="4" fillId="0" borderId="0" applyNumberFormat="0" applyFill="0" applyBorder="0" applyAlignment="0" applyProtection="0"/>
    <xf numFmtId="0" fontId="1" fillId="0" borderId="0"/>
    <xf numFmtId="0" fontId="4" fillId="0" borderId="0"/>
    <xf numFmtId="164" fontId="4" fillId="0" borderId="0" applyFont="0" applyFill="0" applyBorder="0" applyAlignment="0" applyProtection="0"/>
    <xf numFmtId="172" fontId="1" fillId="0" borderId="0" applyFont="0" applyFill="0" applyBorder="0" applyAlignment="0" applyProtection="0"/>
    <xf numFmtId="0" fontId="19" fillId="0" borderId="0"/>
    <xf numFmtId="171" fontId="4" fillId="0" borderId="0" applyFont="0" applyFill="0" applyBorder="0" applyAlignment="0" applyProtection="0"/>
    <xf numFmtId="164" fontId="1" fillId="0" borderId="0" applyFont="0" applyFill="0" applyBorder="0" applyAlignment="0" applyProtection="0"/>
    <xf numFmtId="0" fontId="19" fillId="0" borderId="0"/>
    <xf numFmtId="0" fontId="4" fillId="0" borderId="0"/>
    <xf numFmtId="164" fontId="5" fillId="0" borderId="0" applyFont="0" applyFill="0" applyBorder="0" applyAlignment="0" applyProtection="0"/>
    <xf numFmtId="164" fontId="4" fillId="0" borderId="0" applyFont="0" applyFill="0" applyBorder="0" applyAlignment="0" applyProtection="0"/>
    <xf numFmtId="0" fontId="4" fillId="0" borderId="0"/>
    <xf numFmtId="0" fontId="4" fillId="0" borderId="0"/>
    <xf numFmtId="164"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2" fillId="0" borderId="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7" fontId="27" fillId="0" borderId="0"/>
    <xf numFmtId="43" fontId="1" fillId="0" borderId="0" applyFont="0" applyFill="0" applyBorder="0" applyAlignment="0" applyProtection="0"/>
    <xf numFmtId="0" fontId="22" fillId="0" borderId="0"/>
    <xf numFmtId="0" fontId="4" fillId="0" borderId="0"/>
    <xf numFmtId="0" fontId="28" fillId="0" borderId="0"/>
    <xf numFmtId="0" fontId="29" fillId="0" borderId="0"/>
    <xf numFmtId="0" fontId="30" fillId="0" borderId="0"/>
    <xf numFmtId="173" fontId="1" fillId="0" borderId="0" applyFont="0" applyFill="0" applyBorder="0" applyAlignment="0" applyProtection="0"/>
    <xf numFmtId="173" fontId="1" fillId="0" borderId="0" applyFont="0" applyFill="0" applyBorder="0" applyAlignment="0" applyProtection="0"/>
    <xf numFmtId="43" fontId="1" fillId="0" borderId="0" applyFont="0" applyFill="0" applyBorder="0" applyAlignment="0" applyProtection="0"/>
    <xf numFmtId="17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0" fontId="5" fillId="0" borderId="0"/>
    <xf numFmtId="173" fontId="1" fillId="0" borderId="0" applyFont="0" applyFill="0" applyBorder="0" applyAlignment="0" applyProtection="0"/>
    <xf numFmtId="173" fontId="1" fillId="0" borderId="0" applyFont="0" applyFill="0" applyBorder="0" applyAlignment="0" applyProtection="0"/>
    <xf numFmtId="0" fontId="23" fillId="0" borderId="0"/>
    <xf numFmtId="0" fontId="1" fillId="0" borderId="0"/>
    <xf numFmtId="43" fontId="5" fillId="0" borderId="0" applyFont="0" applyFill="0" applyBorder="0" applyAlignment="0" applyProtection="0"/>
    <xf numFmtId="174" fontId="31" fillId="0" borderId="0" applyBorder="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0" fontId="23"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23" fillId="0" borderId="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xf numFmtId="175" fontId="5" fillId="0" borderId="0" applyFont="0" applyFill="0" applyBorder="0" applyAlignment="0" applyProtection="0"/>
    <xf numFmtId="172" fontId="24" fillId="0" borderId="0" applyFont="0" applyFill="0" applyBorder="0" applyAlignment="0" applyProtection="0"/>
    <xf numFmtId="0" fontId="24" fillId="0" borderId="0"/>
    <xf numFmtId="0" fontId="5" fillId="0" borderId="0"/>
    <xf numFmtId="0" fontId="1" fillId="0" borderId="0"/>
    <xf numFmtId="9" fontId="24"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173" fontId="5" fillId="0" borderId="0" applyFont="0" applyFill="0" applyBorder="0" applyAlignment="0" applyProtection="0"/>
    <xf numFmtId="173" fontId="1" fillId="0" borderId="0" applyFont="0" applyFill="0" applyBorder="0" applyAlignment="0" applyProtection="0"/>
    <xf numFmtId="173" fontId="5" fillId="0" borderId="0" applyFont="0" applyFill="0" applyBorder="0" applyAlignment="0" applyProtection="0"/>
    <xf numFmtId="0" fontId="1" fillId="0" borderId="0"/>
    <xf numFmtId="173" fontId="1" fillId="0" borderId="0" applyFont="0" applyFill="0" applyBorder="0" applyAlignment="0" applyProtection="0"/>
    <xf numFmtId="172" fontId="24"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0" fillId="0" borderId="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1" fontId="4" fillId="0" borderId="0" applyFont="0" applyFill="0" applyBorder="0" applyAlignment="0" applyProtection="0"/>
    <xf numFmtId="180" fontId="4" fillId="0" borderId="0" applyFill="0" applyBorder="0" applyAlignment="0" applyProtection="0"/>
    <xf numFmtId="41" fontId="4" fillId="0" borderId="0" applyFill="0" applyBorder="0" applyAlignment="0" applyProtection="0"/>
    <xf numFmtId="173" fontId="4" fillId="0" borderId="0" applyFont="0" applyFill="0" applyBorder="0" applyAlignment="0" applyProtection="0"/>
    <xf numFmtId="180" fontId="4" fillId="0" borderId="0" applyFill="0" applyBorder="0" applyAlignment="0" applyProtection="0"/>
    <xf numFmtId="43"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4" fillId="0" borderId="0"/>
    <xf numFmtId="0" fontId="4" fillId="0" borderId="0"/>
    <xf numFmtId="0" fontId="4" fillId="0" borderId="0"/>
    <xf numFmtId="182" fontId="1" fillId="0" borderId="0"/>
    <xf numFmtId="9" fontId="4" fillId="0" borderId="0" applyFill="0" applyBorder="0" applyAlignment="0" applyProtection="0"/>
    <xf numFmtId="9" fontId="4" fillId="0" borderId="0" applyFill="0" applyBorder="0" applyAlignment="0" applyProtection="0"/>
    <xf numFmtId="180" fontId="4" fillId="0" borderId="0" applyFill="0" applyBorder="0" applyAlignment="0" applyProtection="0"/>
    <xf numFmtId="180" fontId="4" fillId="0" borderId="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0" fontId="22" fillId="0" borderId="0"/>
    <xf numFmtId="0" fontId="28" fillId="0" borderId="0"/>
    <xf numFmtId="173" fontId="1" fillId="0" borderId="0" applyFont="0" applyFill="0" applyBorder="0" applyAlignment="0" applyProtection="0"/>
    <xf numFmtId="43"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9" fontId="1" fillId="0" borderId="0" applyFont="0" applyFill="0" applyBorder="0" applyAlignment="0" applyProtection="0"/>
    <xf numFmtId="173" fontId="1" fillId="0" borderId="0" applyFont="0" applyFill="0" applyBorder="0" applyAlignment="0" applyProtection="0"/>
    <xf numFmtId="17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0" fontId="24" fillId="0" borderId="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1"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cellStyleXfs>
  <cellXfs count="716">
    <xf numFmtId="0" fontId="0" fillId="0" borderId="0" xfId="0"/>
    <xf numFmtId="0" fontId="3" fillId="0" borderId="0" xfId="0" applyFont="1" applyAlignment="1">
      <alignment vertical="center"/>
    </xf>
    <xf numFmtId="0" fontId="2" fillId="0" borderId="0" xfId="0" applyFont="1" applyAlignment="1">
      <alignment vertical="center"/>
    </xf>
    <xf numFmtId="0" fontId="2" fillId="2" borderId="9" xfId="0" applyFont="1" applyFill="1" applyBorder="1"/>
    <xf numFmtId="166" fontId="3" fillId="2" borderId="9" xfId="1" applyNumberFormat="1" applyFont="1" applyFill="1" applyBorder="1"/>
    <xf numFmtId="167" fontId="4" fillId="2" borderId="0" xfId="1" applyNumberFormat="1" applyFont="1" applyFill="1"/>
    <xf numFmtId="0" fontId="3" fillId="2" borderId="5" xfId="0" applyFont="1" applyFill="1" applyBorder="1"/>
    <xf numFmtId="0" fontId="2" fillId="2" borderId="0" xfId="0" applyFont="1" applyFill="1"/>
    <xf numFmtId="0" fontId="7" fillId="2" borderId="1" xfId="3" applyFont="1" applyFill="1" applyBorder="1" applyAlignment="1">
      <alignment horizontal="left"/>
    </xf>
    <xf numFmtId="0" fontId="7" fillId="2" borderId="0" xfId="3" applyFont="1" applyFill="1" applyAlignment="1">
      <alignment horizontal="center"/>
    </xf>
    <xf numFmtId="0" fontId="3" fillId="2" borderId="0" xfId="0" applyFont="1" applyFill="1" applyBorder="1"/>
    <xf numFmtId="165" fontId="3" fillId="2" borderId="0" xfId="0" applyNumberFormat="1" applyFont="1" applyFill="1"/>
    <xf numFmtId="0" fontId="2" fillId="0" borderId="0" xfId="0" applyFont="1"/>
    <xf numFmtId="165" fontId="7" fillId="2" borderId="4" xfId="10" applyNumberFormat="1" applyFont="1" applyFill="1" applyBorder="1"/>
    <xf numFmtId="0" fontId="4" fillId="2" borderId="0" xfId="3" applyFont="1" applyFill="1" applyBorder="1" applyAlignment="1">
      <alignment horizontal="left"/>
    </xf>
    <xf numFmtId="41" fontId="3" fillId="2" borderId="0" xfId="8" applyFont="1" applyFill="1"/>
    <xf numFmtId="0" fontId="7" fillId="2" borderId="1" xfId="12" applyFont="1" applyFill="1" applyBorder="1" applyAlignment="1">
      <alignment horizontal="left"/>
    </xf>
    <xf numFmtId="0" fontId="4" fillId="2" borderId="0" xfId="0" applyFont="1" applyFill="1"/>
    <xf numFmtId="0" fontId="7" fillId="2" borderId="0" xfId="12" applyFont="1" applyFill="1"/>
    <xf numFmtId="0" fontId="7" fillId="0" borderId="0" xfId="0" applyFont="1"/>
    <xf numFmtId="0" fontId="4" fillId="0" borderId="0" xfId="0" applyFont="1" applyFill="1"/>
    <xf numFmtId="0" fontId="3" fillId="0" borderId="0" xfId="0" applyFont="1" applyBorder="1" applyAlignment="1">
      <alignment vertical="center"/>
    </xf>
    <xf numFmtId="0" fontId="3" fillId="0" borderId="0" xfId="0" applyFont="1" applyBorder="1"/>
    <xf numFmtId="0" fontId="3" fillId="3" borderId="0" xfId="0" applyFont="1" applyFill="1"/>
    <xf numFmtId="0" fontId="2" fillId="0" borderId="0" xfId="0" applyFont="1" applyBorder="1" applyAlignment="1">
      <alignment horizontal="center"/>
    </xf>
    <xf numFmtId="0" fontId="9" fillId="2" borderId="0" xfId="2" applyFont="1" applyFill="1" applyAlignment="1">
      <alignment horizontal="center"/>
    </xf>
    <xf numFmtId="3" fontId="4" fillId="2" borderId="0" xfId="4" applyNumberFormat="1" applyFont="1" applyFill="1"/>
    <xf numFmtId="165" fontId="7" fillId="2" borderId="4" xfId="6" applyNumberFormat="1" applyFont="1" applyFill="1" applyBorder="1"/>
    <xf numFmtId="0" fontId="3" fillId="0" borderId="0" xfId="0" applyFont="1" applyAlignment="1">
      <alignment vertical="top" wrapText="1"/>
    </xf>
    <xf numFmtId="165" fontId="3" fillId="0" borderId="0" xfId="0" applyNumberFormat="1" applyFont="1"/>
    <xf numFmtId="41" fontId="3" fillId="0" borderId="0" xfId="8" applyFont="1" applyFill="1"/>
    <xf numFmtId="0" fontId="2" fillId="0" borderId="0" xfId="0" applyFont="1" applyFill="1" applyAlignment="1">
      <alignment vertical="center"/>
    </xf>
    <xf numFmtId="0" fontId="13" fillId="0" borderId="0" xfId="0" applyFont="1"/>
    <xf numFmtId="165" fontId="13" fillId="0" borderId="0" xfId="1" applyNumberFormat="1" applyFont="1"/>
    <xf numFmtId="165" fontId="14" fillId="0" borderId="0" xfId="1" applyNumberFormat="1" applyFont="1"/>
    <xf numFmtId="165" fontId="4" fillId="0" borderId="0" xfId="1" applyNumberFormat="1" applyFont="1"/>
    <xf numFmtId="0" fontId="4" fillId="0" borderId="0" xfId="75" applyFont="1"/>
    <xf numFmtId="165" fontId="3" fillId="0" borderId="0" xfId="1" applyNumberFormat="1" applyFont="1"/>
    <xf numFmtId="0" fontId="14" fillId="0" borderId="0" xfId="0" applyFont="1" applyFill="1"/>
    <xf numFmtId="165" fontId="3" fillId="0" borderId="0" xfId="0" applyNumberFormat="1" applyFont="1" applyFill="1"/>
    <xf numFmtId="165" fontId="3" fillId="0" borderId="0" xfId="1" applyNumberFormat="1" applyFont="1" applyBorder="1"/>
    <xf numFmtId="0" fontId="3" fillId="0" borderId="0" xfId="0" applyFont="1" applyBorder="1" applyAlignment="1">
      <alignment horizontal="left"/>
    </xf>
    <xf numFmtId="165" fontId="3" fillId="0" borderId="0" xfId="1" applyNumberFormat="1" applyFont="1" applyBorder="1" applyAlignment="1">
      <alignment horizontal="center"/>
    </xf>
    <xf numFmtId="165" fontId="14" fillId="0" borderId="0" xfId="1" applyNumberFormat="1" applyFont="1" applyBorder="1"/>
    <xf numFmtId="43" fontId="3" fillId="0" borderId="0" xfId="1" applyFont="1" applyFill="1"/>
    <xf numFmtId="165" fontId="7" fillId="0" borderId="0" xfId="1" applyNumberFormat="1" applyFont="1" applyFill="1"/>
    <xf numFmtId="0" fontId="16" fillId="4" borderId="0" xfId="0" applyFont="1" applyFill="1" applyAlignment="1">
      <alignment vertical="center"/>
    </xf>
    <xf numFmtId="0" fontId="2" fillId="2" borderId="9" xfId="0" applyFont="1" applyFill="1" applyBorder="1" applyAlignment="1">
      <alignment horizontal="center" vertical="center" wrapText="1"/>
    </xf>
    <xf numFmtId="9" fontId="3" fillId="2" borderId="11" xfId="9" applyFont="1" applyFill="1" applyBorder="1"/>
    <xf numFmtId="0" fontId="14" fillId="2" borderId="0" xfId="0" applyFont="1" applyFill="1"/>
    <xf numFmtId="167" fontId="7" fillId="2" borderId="0" xfId="1" applyNumberFormat="1" applyFont="1" applyFill="1" applyBorder="1"/>
    <xf numFmtId="0" fontId="3" fillId="0" borderId="0" xfId="0" applyFont="1" applyAlignment="1">
      <alignment wrapText="1"/>
    </xf>
    <xf numFmtId="0" fontId="6" fillId="7" borderId="0" xfId="0" applyFont="1" applyFill="1" applyAlignment="1">
      <alignment vertical="center"/>
    </xf>
    <xf numFmtId="0" fontId="3" fillId="7" borderId="0" xfId="0" applyFont="1" applyFill="1"/>
    <xf numFmtId="0" fontId="0" fillId="7" borderId="0" xfId="0" applyFill="1"/>
    <xf numFmtId="0" fontId="8" fillId="2" borderId="9" xfId="0" applyFont="1" applyFill="1" applyBorder="1"/>
    <xf numFmtId="0" fontId="17" fillId="7" borderId="0" xfId="0" applyFont="1" applyFill="1"/>
    <xf numFmtId="0" fontId="20" fillId="7" borderId="0" xfId="0" applyFont="1" applyFill="1"/>
    <xf numFmtId="0" fontId="3" fillId="0" borderId="0" xfId="0" applyFont="1" applyAlignment="1">
      <alignment vertical="justify" wrapText="1"/>
    </xf>
    <xf numFmtId="0" fontId="3" fillId="0" borderId="0" xfId="0" applyFont="1" applyFill="1" applyAlignment="1">
      <alignment vertical="justify" wrapText="1"/>
    </xf>
    <xf numFmtId="0" fontId="2" fillId="0" borderId="0" xfId="0" applyFont="1" applyAlignment="1">
      <alignment horizontal="left" vertical="top" wrapText="1"/>
    </xf>
    <xf numFmtId="0" fontId="2" fillId="0" borderId="0" xfId="0" applyFont="1" applyAlignment="1">
      <alignment vertical="top" wrapText="1"/>
    </xf>
    <xf numFmtId="0" fontId="3" fillId="7" borderId="0" xfId="0" applyFont="1" applyFill="1" applyAlignment="1">
      <alignment vertical="justify" wrapText="1"/>
    </xf>
    <xf numFmtId="0" fontId="3" fillId="7" borderId="0" xfId="0" applyFont="1" applyFill="1" applyAlignment="1">
      <alignment horizontal="left" vertical="top" wrapText="1"/>
    </xf>
    <xf numFmtId="0" fontId="3" fillId="7" borderId="0" xfId="0" applyFont="1" applyFill="1" applyAlignment="1">
      <alignment vertical="top" wrapText="1"/>
    </xf>
    <xf numFmtId="0" fontId="2" fillId="7" borderId="0" xfId="0" applyFont="1" applyFill="1" applyAlignment="1">
      <alignment vertical="top" wrapText="1"/>
    </xf>
    <xf numFmtId="0" fontId="2" fillId="7" borderId="0" xfId="0" applyFont="1" applyFill="1" applyAlignment="1">
      <alignment horizontal="center" vertical="center" wrapText="1"/>
    </xf>
    <xf numFmtId="0" fontId="11" fillId="7" borderId="0" xfId="13" applyFill="1"/>
    <xf numFmtId="0" fontId="16" fillId="2" borderId="0" xfId="0" applyFont="1" applyFill="1" applyAlignment="1">
      <alignment horizontal="left" vertical="center"/>
    </xf>
    <xf numFmtId="167" fontId="6" fillId="7" borderId="0" xfId="86" applyNumberFormat="1" applyFont="1" applyFill="1" applyBorder="1"/>
    <xf numFmtId="9" fontId="6" fillId="7" borderId="0" xfId="9" applyFont="1" applyFill="1" applyBorder="1"/>
    <xf numFmtId="3" fontId="6" fillId="7" borderId="0" xfId="0" applyNumberFormat="1" applyFont="1" applyFill="1" applyBorder="1"/>
    <xf numFmtId="0" fontId="18" fillId="7" borderId="0" xfId="0" applyFont="1" applyFill="1" applyBorder="1"/>
    <xf numFmtId="41" fontId="6" fillId="7" borderId="3" xfId="8" applyFont="1" applyFill="1" applyBorder="1"/>
    <xf numFmtId="0" fontId="18" fillId="7" borderId="0" xfId="0" applyFont="1" applyFill="1" applyBorder="1" applyAlignment="1">
      <alignment vertical="center" wrapText="1"/>
    </xf>
    <xf numFmtId="0" fontId="15" fillId="0" borderId="0" xfId="0" applyFont="1" applyFill="1" applyAlignment="1">
      <alignment vertical="center"/>
    </xf>
    <xf numFmtId="0" fontId="21" fillId="7" borderId="0" xfId="0" applyFont="1" applyFill="1"/>
    <xf numFmtId="0" fontId="21" fillId="0" borderId="0" xfId="0" applyFont="1"/>
    <xf numFmtId="165" fontId="3" fillId="2" borderId="0" xfId="0" applyNumberFormat="1" applyFont="1" applyFill="1" applyAlignment="1">
      <alignment horizontal="center" vertical="center"/>
    </xf>
    <xf numFmtId="43" fontId="3" fillId="2" borderId="0" xfId="1" applyFont="1" applyFill="1" applyAlignment="1">
      <alignment horizontal="center" vertical="center"/>
    </xf>
    <xf numFmtId="165" fontId="3" fillId="2" borderId="0" xfId="1" applyNumberFormat="1" applyFont="1" applyFill="1" applyAlignment="1">
      <alignment horizontal="center" vertical="center"/>
    </xf>
    <xf numFmtId="165" fontId="7" fillId="2" borderId="0" xfId="1" applyNumberFormat="1" applyFont="1" applyFill="1" applyAlignment="1">
      <alignment horizontal="center" vertical="center"/>
    </xf>
    <xf numFmtId="0" fontId="16" fillId="2" borderId="0" xfId="0" applyFont="1" applyFill="1" applyBorder="1" applyAlignment="1">
      <alignment horizontal="left"/>
    </xf>
    <xf numFmtId="0" fontId="4" fillId="7" borderId="0" xfId="0" applyFont="1" applyFill="1"/>
    <xf numFmtId="0" fontId="3" fillId="2" borderId="9" xfId="0" applyFont="1" applyFill="1" applyBorder="1"/>
    <xf numFmtId="0" fontId="3" fillId="2" borderId="13" xfId="0" applyFont="1" applyFill="1" applyBorder="1"/>
    <xf numFmtId="0" fontId="16" fillId="0" borderId="0" xfId="0" applyFont="1" applyFill="1" applyAlignment="1">
      <alignment vertical="center"/>
    </xf>
    <xf numFmtId="0" fontId="16" fillId="7" borderId="0" xfId="0" applyFont="1" applyFill="1" applyBorder="1" applyAlignment="1">
      <alignment vertical="center"/>
    </xf>
    <xf numFmtId="0" fontId="23" fillId="2" borderId="0" xfId="0" applyFont="1" applyFill="1" applyAlignment="1"/>
    <xf numFmtId="41" fontId="3" fillId="0" borderId="3" xfId="8" applyFont="1" applyBorder="1" applyAlignment="1">
      <alignment vertical="top" wrapText="1"/>
    </xf>
    <xf numFmtId="0" fontId="6" fillId="7" borderId="0" xfId="0" quotePrefix="1" applyFont="1" applyFill="1" applyBorder="1"/>
    <xf numFmtId="0" fontId="3" fillId="3" borderId="0" xfId="0" applyFont="1" applyFill="1" applyAlignment="1">
      <alignment horizontal="left"/>
    </xf>
    <xf numFmtId="0" fontId="12" fillId="0" borderId="0" xfId="13" quotePrefix="1" applyFont="1" applyBorder="1" applyAlignment="1">
      <alignment horizontal="left"/>
    </xf>
    <xf numFmtId="0" fontId="16" fillId="5" borderId="0" xfId="0" applyFont="1" applyFill="1" applyAlignment="1"/>
    <xf numFmtId="0" fontId="16" fillId="0" borderId="0" xfId="0" applyFont="1" applyFill="1" applyAlignment="1"/>
    <xf numFmtId="0" fontId="21" fillId="7" borderId="0" xfId="0" applyFont="1" applyFill="1" applyAlignment="1">
      <alignment vertical="center" wrapText="1"/>
    </xf>
    <xf numFmtId="0" fontId="0" fillId="0" borderId="0" xfId="0"/>
    <xf numFmtId="0" fontId="2" fillId="7" borderId="0" xfId="0" applyFont="1" applyFill="1" applyAlignment="1">
      <alignment horizontal="center" vertical="center" wrapText="1"/>
    </xf>
    <xf numFmtId="0" fontId="7" fillId="2" borderId="0" xfId="0" applyFont="1" applyFill="1" applyBorder="1" applyAlignment="1">
      <alignment vertical="center"/>
    </xf>
    <xf numFmtId="0" fontId="3" fillId="0" borderId="0" xfId="0" applyFont="1" applyBorder="1" applyAlignment="1"/>
    <xf numFmtId="0" fontId="16" fillId="5" borderId="0" xfId="0" applyFont="1" applyFill="1" applyAlignment="1">
      <alignment vertical="center"/>
    </xf>
    <xf numFmtId="0" fontId="7" fillId="2" borderId="1" xfId="3" applyFont="1" applyFill="1" applyBorder="1" applyAlignment="1">
      <alignment horizontal="center"/>
    </xf>
    <xf numFmtId="0" fontId="4" fillId="2" borderId="0" xfId="3" applyFont="1" applyFill="1" applyAlignment="1">
      <alignment horizontal="center"/>
    </xf>
    <xf numFmtId="0" fontId="3" fillId="0" borderId="6" xfId="0" applyFont="1" applyBorder="1"/>
    <xf numFmtId="0" fontId="7" fillId="2" borderId="3" xfId="0" applyFont="1" applyFill="1" applyBorder="1" applyAlignment="1">
      <alignment horizontal="center" vertical="center"/>
    </xf>
    <xf numFmtId="0" fontId="7" fillId="2" borderId="14" xfId="0" applyFont="1" applyFill="1" applyBorder="1" applyAlignment="1">
      <alignment vertical="center"/>
    </xf>
    <xf numFmtId="0" fontId="3" fillId="0" borderId="14" xfId="0" applyFont="1" applyBorder="1"/>
    <xf numFmtId="0" fontId="3" fillId="0" borderId="8"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12" fillId="0" borderId="17" xfId="13" quotePrefix="1" applyFont="1" applyBorder="1" applyAlignment="1">
      <alignment horizontal="center"/>
    </xf>
    <xf numFmtId="0" fontId="0" fillId="7" borderId="0" xfId="0" applyFont="1" applyFill="1" applyAlignment="1">
      <alignment horizontal="left" vertical="center"/>
    </xf>
    <xf numFmtId="0" fontId="16" fillId="5" borderId="6" xfId="0" applyFont="1" applyFill="1" applyBorder="1" applyAlignment="1">
      <alignment vertical="center"/>
    </xf>
    <xf numFmtId="0" fontId="16" fillId="5" borderId="3" xfId="0" applyFont="1" applyFill="1" applyBorder="1" applyAlignment="1">
      <alignment vertical="center"/>
    </xf>
    <xf numFmtId="0" fontId="16" fillId="5" borderId="7" xfId="0" applyFont="1" applyFill="1" applyBorder="1" applyAlignment="1">
      <alignment vertical="center"/>
    </xf>
    <xf numFmtId="0" fontId="16" fillId="5" borderId="0" xfId="0" applyFont="1" applyFill="1" applyBorder="1" applyAlignment="1">
      <alignment vertical="center"/>
    </xf>
    <xf numFmtId="0" fontId="2" fillId="0" borderId="0" xfId="0" applyFont="1" applyBorder="1" applyAlignment="1">
      <alignment vertical="center"/>
    </xf>
    <xf numFmtId="0" fontId="16" fillId="5" borderId="0" xfId="0" applyFont="1" applyFill="1" applyBorder="1" applyAlignment="1">
      <alignment horizontal="left" vertical="center"/>
    </xf>
    <xf numFmtId="3" fontId="3" fillId="0" borderId="0" xfId="1" applyNumberFormat="1" applyFont="1" applyFill="1" applyAlignment="1">
      <alignment horizontal="center"/>
    </xf>
    <xf numFmtId="3" fontId="7" fillId="0" borderId="0" xfId="0" applyNumberFormat="1" applyFont="1" applyFill="1" applyAlignment="1">
      <alignment horizontal="center"/>
    </xf>
    <xf numFmtId="3" fontId="7" fillId="0" borderId="0" xfId="1" applyNumberFormat="1" applyFont="1" applyFill="1" applyBorder="1" applyAlignment="1">
      <alignment horizontal="center"/>
    </xf>
    <xf numFmtId="3" fontId="7" fillId="0" borderId="0" xfId="1" applyNumberFormat="1" applyFont="1" applyFill="1" applyAlignment="1">
      <alignment horizontal="center"/>
    </xf>
    <xf numFmtId="0" fontId="3" fillId="2" borderId="5" xfId="0" applyFont="1" applyFill="1" applyBorder="1" applyAlignment="1"/>
    <xf numFmtId="0" fontId="3" fillId="2" borderId="12" xfId="0" applyFont="1" applyFill="1" applyBorder="1" applyAlignment="1"/>
    <xf numFmtId="0" fontId="2" fillId="2" borderId="6" xfId="0" applyFont="1" applyFill="1" applyBorder="1" applyAlignment="1">
      <alignment vertical="center"/>
    </xf>
    <xf numFmtId="0" fontId="2" fillId="2" borderId="5" xfId="0" applyFont="1" applyFill="1" applyBorder="1" applyAlignment="1">
      <alignment vertical="center"/>
    </xf>
    <xf numFmtId="14" fontId="2" fillId="2" borderId="12" xfId="0" applyNumberFormat="1" applyFont="1" applyFill="1" applyBorder="1" applyAlignment="1">
      <alignment vertical="center"/>
    </xf>
    <xf numFmtId="0" fontId="3" fillId="0" borderId="0" xfId="0" applyFont="1" applyFill="1" applyBorder="1" applyAlignment="1"/>
    <xf numFmtId="0" fontId="3" fillId="0" borderId="9" xfId="0" applyFont="1" applyFill="1" applyBorder="1" applyAlignment="1">
      <alignment horizontal="center"/>
    </xf>
    <xf numFmtId="166" fontId="3" fillId="2" borderId="12" xfId="1" applyNumberFormat="1" applyFont="1" applyFill="1" applyBorder="1"/>
    <xf numFmtId="0" fontId="3" fillId="2" borderId="9" xfId="0" applyFont="1" applyFill="1" applyBorder="1" applyAlignment="1">
      <alignment wrapText="1"/>
    </xf>
    <xf numFmtId="166" fontId="3" fillId="2" borderId="11" xfId="1" applyNumberFormat="1" applyFont="1" applyFill="1" applyBorder="1"/>
    <xf numFmtId="0" fontId="4" fillId="2" borderId="9" xfId="0" applyFont="1" applyFill="1" applyBorder="1"/>
    <xf numFmtId="0" fontId="4" fillId="2" borderId="9" xfId="0" applyFont="1" applyFill="1" applyBorder="1" applyAlignment="1">
      <alignment wrapText="1"/>
    </xf>
    <xf numFmtId="9" fontId="3" fillId="0" borderId="12" xfId="9" applyFont="1" applyFill="1" applyBorder="1" applyAlignment="1">
      <alignment horizontal="center"/>
    </xf>
    <xf numFmtId="0" fontId="25" fillId="2" borderId="5" xfId="0" applyFont="1" applyFill="1" applyBorder="1"/>
    <xf numFmtId="0" fontId="2" fillId="2" borderId="0" xfId="0" applyFont="1" applyFill="1" applyBorder="1" applyAlignment="1">
      <alignment vertical="center"/>
    </xf>
    <xf numFmtId="0" fontId="16" fillId="0" borderId="0" xfId="0" applyFont="1" applyFill="1" applyBorder="1" applyAlignment="1">
      <alignment vertical="center"/>
    </xf>
    <xf numFmtId="0" fontId="16" fillId="5" borderId="0" xfId="0" applyFont="1" applyFill="1" applyBorder="1" applyAlignment="1">
      <alignment horizontal="center" vertical="center"/>
    </xf>
    <xf numFmtId="0" fontId="16" fillId="5" borderId="1" xfId="3" quotePrefix="1" applyNumberFormat="1" applyFont="1" applyFill="1" applyBorder="1" applyAlignment="1">
      <alignment horizontal="right"/>
    </xf>
    <xf numFmtId="0" fontId="16" fillId="5" borderId="39" xfId="3" quotePrefix="1" applyNumberFormat="1" applyFont="1" applyFill="1" applyBorder="1" applyAlignment="1">
      <alignment horizontal="center"/>
    </xf>
    <xf numFmtId="0" fontId="16" fillId="5" borderId="1" xfId="3" applyFont="1" applyFill="1" applyBorder="1" applyAlignment="1">
      <alignment horizontal="center"/>
    </xf>
    <xf numFmtId="0" fontId="16" fillId="5" borderId="0" xfId="0" applyFont="1" applyFill="1" applyBorder="1" applyAlignment="1"/>
    <xf numFmtId="0" fontId="7" fillId="0" borderId="0" xfId="0" applyFont="1" applyFill="1" applyAlignment="1"/>
    <xf numFmtId="165" fontId="16" fillId="5" borderId="0" xfId="1" applyNumberFormat="1" applyFont="1" applyFill="1" applyBorder="1"/>
    <xf numFmtId="0" fontId="3" fillId="0" borderId="0" xfId="0" applyFont="1" applyAlignment="1">
      <alignment horizontal="justify" vertical="center"/>
    </xf>
    <xf numFmtId="0" fontId="26" fillId="10" borderId="0" xfId="0" applyFont="1" applyFill="1" applyBorder="1" applyAlignment="1"/>
    <xf numFmtId="0" fontId="26" fillId="8" borderId="0" xfId="0" applyFont="1" applyFill="1" applyBorder="1" applyAlignment="1"/>
    <xf numFmtId="14" fontId="13" fillId="4" borderId="0" xfId="0" applyNumberFormat="1" applyFont="1" applyFill="1"/>
    <xf numFmtId="0" fontId="13" fillId="4" borderId="0" xfId="0" applyFont="1" applyFill="1"/>
    <xf numFmtId="0" fontId="2" fillId="0" borderId="0" xfId="0" applyFont="1" applyAlignment="1">
      <alignment horizontal="right"/>
    </xf>
    <xf numFmtId="0" fontId="3" fillId="0" borderId="1" xfId="0" applyFont="1" applyBorder="1"/>
    <xf numFmtId="41" fontId="3" fillId="2" borderId="9" xfId="8" applyFont="1" applyFill="1" applyBorder="1"/>
    <xf numFmtId="41" fontId="3" fillId="2" borderId="0" xfId="0" applyNumberFormat="1" applyFont="1" applyFill="1"/>
    <xf numFmtId="41" fontId="4" fillId="7" borderId="0" xfId="8" applyFont="1" applyFill="1"/>
    <xf numFmtId="41" fontId="3" fillId="0" borderId="0" xfId="8" applyFont="1"/>
    <xf numFmtId="41" fontId="0" fillId="7" borderId="0" xfId="8" applyFont="1" applyFill="1"/>
    <xf numFmtId="41" fontId="0" fillId="0" borderId="0" xfId="8" applyFont="1"/>
    <xf numFmtId="41" fontId="4" fillId="2" borderId="0" xfId="8" applyFont="1" applyFill="1"/>
    <xf numFmtId="0" fontId="6" fillId="0" borderId="0" xfId="0" applyFont="1" applyAlignment="1">
      <alignment vertical="center"/>
    </xf>
    <xf numFmtId="0" fontId="3" fillId="2" borderId="0" xfId="0" applyFont="1" applyFill="1"/>
    <xf numFmtId="0" fontId="7" fillId="2" borderId="1" xfId="2" applyFont="1" applyFill="1" applyBorder="1" applyAlignment="1">
      <alignment horizontal="left"/>
    </xf>
    <xf numFmtId="0" fontId="9" fillId="2" borderId="0" xfId="2" applyFont="1" applyFill="1" applyBorder="1" applyAlignment="1">
      <alignment horizontal="center"/>
    </xf>
    <xf numFmtId="0" fontId="4" fillId="2" borderId="0" xfId="4" applyFont="1" applyFill="1" applyBorder="1"/>
    <xf numFmtId="0" fontId="4" fillId="2" borderId="0" xfId="4" applyFont="1" applyFill="1"/>
    <xf numFmtId="0" fontId="7" fillId="2" borderId="0" xfId="4" applyFont="1" applyFill="1"/>
    <xf numFmtId="0" fontId="7" fillId="2" borderId="0" xfId="4" applyFont="1" applyFill="1" applyBorder="1"/>
    <xf numFmtId="0" fontId="3" fillId="7" borderId="0" xfId="0" applyFont="1" applyFill="1" applyAlignment="1">
      <alignment horizontal="left" vertical="top" wrapText="1"/>
    </xf>
    <xf numFmtId="0" fontId="7" fillId="0" borderId="0" xfId="0" applyFont="1" applyFill="1"/>
    <xf numFmtId="0" fontId="3" fillId="0" borderId="0" xfId="0" applyFont="1" applyFill="1" applyAlignment="1">
      <alignment horizontal="left" vertical="justify" wrapText="1"/>
    </xf>
    <xf numFmtId="41" fontId="6" fillId="7" borderId="0" xfId="8" applyFont="1" applyFill="1" applyBorder="1"/>
    <xf numFmtId="0" fontId="0" fillId="0" borderId="0" xfId="0"/>
    <xf numFmtId="0" fontId="3" fillId="0" borderId="0" xfId="0" applyFont="1" applyFill="1"/>
    <xf numFmtId="0" fontId="0" fillId="7" borderId="0" xfId="0" applyFill="1"/>
    <xf numFmtId="0" fontId="16" fillId="2" borderId="0" xfId="0" applyFont="1" applyFill="1" applyAlignment="1">
      <alignment vertical="center"/>
    </xf>
    <xf numFmtId="0" fontId="6" fillId="7" borderId="0" xfId="0" applyFont="1" applyFill="1" applyBorder="1"/>
    <xf numFmtId="0" fontId="3" fillId="0" borderId="0" xfId="0" applyFont="1" applyAlignment="1"/>
    <xf numFmtId="0" fontId="3" fillId="2" borderId="0" xfId="0" applyFont="1" applyFill="1" applyAlignment="1">
      <alignment horizontal="center" vertical="center"/>
    </xf>
    <xf numFmtId="0" fontId="7" fillId="2" borderId="0" xfId="0" applyFont="1" applyFill="1" applyAlignment="1">
      <alignment horizontal="center" vertical="center"/>
    </xf>
    <xf numFmtId="41" fontId="3" fillId="0" borderId="0" xfId="0" applyNumberFormat="1" applyFont="1" applyFill="1"/>
    <xf numFmtId="0" fontId="3" fillId="5" borderId="0" xfId="0" applyFont="1" applyFill="1"/>
    <xf numFmtId="0" fontId="3" fillId="0" borderId="0" xfId="0" applyFont="1" applyFill="1" applyAlignment="1"/>
    <xf numFmtId="0" fontId="7" fillId="2" borderId="0" xfId="0" applyFont="1" applyFill="1"/>
    <xf numFmtId="0" fontId="12" fillId="2" borderId="0" xfId="13" applyFont="1" applyFill="1" applyAlignment="1">
      <alignment horizontal="center" vertical="center"/>
    </xf>
    <xf numFmtId="0" fontId="16" fillId="5" borderId="0" xfId="1" applyNumberFormat="1" applyFont="1" applyFill="1" applyAlignment="1">
      <alignment horizontal="center"/>
    </xf>
    <xf numFmtId="0" fontId="12" fillId="0" borderId="0" xfId="13" applyFont="1" applyAlignment="1">
      <alignment horizontal="center"/>
    </xf>
    <xf numFmtId="169" fontId="3" fillId="0" borderId="0" xfId="8" applyNumberFormat="1" applyFont="1" applyAlignment="1"/>
    <xf numFmtId="0" fontId="2" fillId="12" borderId="0" xfId="0" applyFont="1" applyFill="1"/>
    <xf numFmtId="0" fontId="3" fillId="12" borderId="0" xfId="0" applyFont="1" applyFill="1" applyAlignment="1">
      <alignment horizontal="center" vertical="center"/>
    </xf>
    <xf numFmtId="0" fontId="6" fillId="7" borderId="0" xfId="0" applyFont="1" applyFill="1"/>
    <xf numFmtId="0" fontId="13" fillId="5" borderId="0" xfId="0" applyFont="1" applyFill="1" applyAlignment="1">
      <alignment horizontal="center" vertical="center"/>
    </xf>
    <xf numFmtId="0" fontId="4" fillId="0" borderId="0" xfId="0" applyFont="1"/>
    <xf numFmtId="41" fontId="3" fillId="0" borderId="0" xfId="8" applyFont="1" applyBorder="1"/>
    <xf numFmtId="0" fontId="16" fillId="5" borderId="0" xfId="0" applyFont="1" applyFill="1"/>
    <xf numFmtId="0" fontId="25" fillId="0" borderId="0" xfId="0" applyFont="1"/>
    <xf numFmtId="0" fontId="3" fillId="0" borderId="0" xfId="0" applyFont="1" applyFill="1" applyAlignment="1">
      <alignment wrapText="1"/>
    </xf>
    <xf numFmtId="0" fontId="3" fillId="0" borderId="0" xfId="0" applyFont="1" applyFill="1" applyAlignment="1">
      <alignment vertical="center"/>
    </xf>
    <xf numFmtId="0" fontId="3" fillId="0" borderId="0" xfId="75" applyFont="1" applyFill="1"/>
    <xf numFmtId="0" fontId="12" fillId="7" borderId="0" xfId="13" applyFont="1" applyFill="1"/>
    <xf numFmtId="0" fontId="14" fillId="7" borderId="0" xfId="0" applyFont="1" applyFill="1"/>
    <xf numFmtId="0" fontId="7" fillId="0" borderId="22" xfId="0" applyFont="1" applyBorder="1" applyAlignment="1">
      <alignment horizontal="center" vertical="center" wrapText="1"/>
    </xf>
    <xf numFmtId="0" fontId="7" fillId="0" borderId="20" xfId="0" applyFont="1" applyBorder="1" applyAlignment="1">
      <alignment horizontal="center" vertical="center" wrapText="1"/>
    </xf>
    <xf numFmtId="0" fontId="4" fillId="0" borderId="26" xfId="0" applyFont="1" applyBorder="1" applyAlignment="1">
      <alignment horizontal="left" vertical="center" wrapText="1"/>
    </xf>
    <xf numFmtId="0" fontId="4" fillId="0" borderId="27" xfId="0" applyFont="1" applyBorder="1" applyAlignment="1">
      <alignment horizontal="center" vertical="center" wrapText="1"/>
    </xf>
    <xf numFmtId="0" fontId="4" fillId="0" borderId="27" xfId="0" applyFont="1" applyBorder="1" applyAlignment="1">
      <alignment vertical="center" wrapText="1"/>
    </xf>
    <xf numFmtId="0" fontId="4" fillId="0" borderId="28" xfId="0" applyFont="1" applyBorder="1" applyAlignment="1">
      <alignment vertical="center" wrapText="1"/>
    </xf>
    <xf numFmtId="0" fontId="4" fillId="7" borderId="21" xfId="0" applyFont="1" applyFill="1" applyBorder="1" applyAlignment="1"/>
    <xf numFmtId="0" fontId="4" fillId="0" borderId="26" xfId="0" applyFont="1" applyBorder="1" applyAlignment="1">
      <alignment horizontal="center" vertical="center" wrapText="1"/>
    </xf>
    <xf numFmtId="0" fontId="3" fillId="0" borderId="15" xfId="0" applyFont="1" applyBorder="1"/>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0" fontId="3" fillId="0" borderId="0" xfId="0" applyFont="1"/>
    <xf numFmtId="165" fontId="3" fillId="0" borderId="0" xfId="1" applyNumberFormat="1" applyFont="1" applyFill="1" applyAlignment="1">
      <alignment horizontal="center"/>
    </xf>
    <xf numFmtId="0" fontId="3" fillId="0" borderId="0" xfId="0" applyFont="1" applyFill="1" applyAlignment="1">
      <alignment horizontal="left"/>
    </xf>
    <xf numFmtId="0" fontId="3" fillId="0" borderId="0" xfId="0" applyFont="1" applyAlignment="1">
      <alignment horizontal="left"/>
    </xf>
    <xf numFmtId="3" fontId="3" fillId="0" borderId="0" xfId="0" applyNumberFormat="1" applyFont="1" applyFill="1" applyAlignment="1">
      <alignment horizontal="center"/>
    </xf>
    <xf numFmtId="0" fontId="3" fillId="0" borderId="0" xfId="0" applyFont="1" applyFill="1" applyAlignment="1">
      <alignment horizontal="center"/>
    </xf>
    <xf numFmtId="0" fontId="3" fillId="0" borderId="0" xfId="0" applyFont="1" applyAlignment="1">
      <alignment horizontal="left" vertical="top"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16" fillId="5" borderId="0" xfId="0" applyFont="1" applyFill="1" applyAlignment="1">
      <alignment horizontal="center" vertical="center"/>
    </xf>
    <xf numFmtId="41" fontId="3" fillId="0" borderId="0" xfId="0" applyNumberFormat="1" applyFont="1"/>
    <xf numFmtId="0" fontId="4" fillId="7" borderId="0" xfId="0" applyFont="1" applyFill="1" applyAlignment="1"/>
    <xf numFmtId="0" fontId="3" fillId="2" borderId="0" xfId="0" applyFont="1" applyFill="1" applyAlignment="1"/>
    <xf numFmtId="0" fontId="3" fillId="0" borderId="0" xfId="0" applyFont="1"/>
    <xf numFmtId="0" fontId="16" fillId="5" borderId="0" xfId="0" applyFont="1" applyFill="1" applyAlignment="1">
      <alignment horizontal="center" vertical="center"/>
    </xf>
    <xf numFmtId="9" fontId="3" fillId="0" borderId="11" xfId="9" applyFont="1" applyFill="1" applyBorder="1" applyAlignment="1">
      <alignment horizontal="center"/>
    </xf>
    <xf numFmtId="0" fontId="6" fillId="0" borderId="0" xfId="0" applyFont="1" applyBorder="1" applyAlignment="1">
      <alignment vertical="center"/>
    </xf>
    <xf numFmtId="0" fontId="3" fillId="0" borderId="0" xfId="0" applyFont="1" applyFill="1" applyAlignment="1">
      <alignment vertical="top" wrapText="1"/>
    </xf>
    <xf numFmtId="0" fontId="3" fillId="2" borderId="0" xfId="0" quotePrefix="1" applyFont="1" applyFill="1"/>
    <xf numFmtId="41" fontId="4" fillId="0" borderId="0" xfId="8" applyFont="1" applyFill="1" applyAlignment="1">
      <alignment horizontal="center" vertical="center"/>
    </xf>
    <xf numFmtId="41" fontId="3" fillId="2" borderId="3" xfId="8" applyFont="1" applyFill="1" applyBorder="1"/>
    <xf numFmtId="41" fontId="2" fillId="2" borderId="3" xfId="8" applyFont="1" applyFill="1" applyBorder="1"/>
    <xf numFmtId="41" fontId="3" fillId="7" borderId="0" xfId="8" applyFont="1" applyFill="1"/>
    <xf numFmtId="0" fontId="3" fillId="7" borderId="0" xfId="0" applyFont="1" applyFill="1" applyAlignment="1">
      <alignment horizontal="center"/>
    </xf>
    <xf numFmtId="0" fontId="4" fillId="7" borderId="0" xfId="0" applyFont="1" applyFill="1" applyBorder="1" applyAlignment="1">
      <alignment vertical="center" wrapText="1"/>
    </xf>
    <xf numFmtId="0" fontId="4" fillId="7" borderId="0" xfId="0" applyFont="1" applyFill="1" applyBorder="1"/>
    <xf numFmtId="0" fontId="4" fillId="7" borderId="0" xfId="0" applyFont="1" applyFill="1" applyBorder="1" applyAlignment="1">
      <alignment horizontal="center" vertical="center" wrapText="1"/>
    </xf>
    <xf numFmtId="0" fontId="16" fillId="5" borderId="40" xfId="0" applyFont="1" applyFill="1" applyBorder="1" applyAlignment="1">
      <alignment horizontal="center" vertical="center" wrapText="1"/>
    </xf>
    <xf numFmtId="0" fontId="4" fillId="0" borderId="30" xfId="0" applyFont="1" applyBorder="1" applyAlignment="1">
      <alignment vertical="center" wrapText="1"/>
    </xf>
    <xf numFmtId="0" fontId="4" fillId="0" borderId="36" xfId="0" applyFont="1" applyBorder="1" applyAlignment="1">
      <alignment vertical="center" wrapText="1"/>
    </xf>
    <xf numFmtId="0" fontId="7" fillId="0" borderId="32" xfId="0" applyFont="1" applyBorder="1" applyAlignment="1">
      <alignment vertical="center" wrapText="1"/>
    </xf>
    <xf numFmtId="3" fontId="4" fillId="7" borderId="0" xfId="0" applyNumberFormat="1" applyFont="1" applyFill="1"/>
    <xf numFmtId="0" fontId="14" fillId="0" borderId="0" xfId="0" applyFont="1"/>
    <xf numFmtId="41" fontId="18" fillId="7" borderId="3" xfId="8" applyFont="1" applyFill="1" applyBorder="1"/>
    <xf numFmtId="9" fontId="34" fillId="7" borderId="0" xfId="9" applyFont="1" applyFill="1" applyBorder="1" applyAlignment="1"/>
    <xf numFmtId="0" fontId="3" fillId="7" borderId="0" xfId="0" applyFont="1" applyFill="1" applyAlignment="1">
      <alignment horizontal="left"/>
    </xf>
    <xf numFmtId="41" fontId="2" fillId="2" borderId="0" xfId="8" applyFont="1" applyFill="1"/>
    <xf numFmtId="9" fontId="6" fillId="7" borderId="0" xfId="9" applyFont="1" applyFill="1" applyBorder="1" applyAlignment="1"/>
    <xf numFmtId="0" fontId="2" fillId="7" borderId="0" xfId="0" applyFont="1" applyFill="1"/>
    <xf numFmtId="0" fontId="6" fillId="7" borderId="0" xfId="0" applyFont="1" applyFill="1" applyBorder="1" applyAlignment="1"/>
    <xf numFmtId="41" fontId="6" fillId="7" borderId="0" xfId="8" applyFont="1" applyFill="1"/>
    <xf numFmtId="0" fontId="4" fillId="7" borderId="0" xfId="0" applyFont="1" applyFill="1" applyAlignment="1">
      <alignment wrapText="1"/>
    </xf>
    <xf numFmtId="0" fontId="16" fillId="0" borderId="0" xfId="0" applyFont="1" applyFill="1" applyAlignment="1">
      <alignment horizontal="center" vertical="center"/>
    </xf>
    <xf numFmtId="41" fontId="4" fillId="7" borderId="0" xfId="8" applyFont="1" applyFill="1" applyAlignment="1">
      <alignment horizontal="center" wrapText="1"/>
    </xf>
    <xf numFmtId="0" fontId="14" fillId="7" borderId="0" xfId="0" applyFont="1" applyFill="1" applyAlignment="1">
      <alignment wrapText="1"/>
    </xf>
    <xf numFmtId="41" fontId="4" fillId="7" borderId="0" xfId="8" applyFont="1" applyFill="1" applyAlignment="1">
      <alignment horizontal="center"/>
    </xf>
    <xf numFmtId="0" fontId="7" fillId="7" borderId="0" xfId="0" applyFont="1" applyFill="1" applyAlignment="1">
      <alignment wrapText="1"/>
    </xf>
    <xf numFmtId="41" fontId="7" fillId="7" borderId="0" xfId="8" applyFont="1" applyFill="1" applyAlignment="1">
      <alignment horizontal="center" wrapText="1"/>
    </xf>
    <xf numFmtId="0" fontId="3" fillId="7" borderId="0" xfId="0" applyFont="1" applyFill="1" applyAlignment="1">
      <alignment vertical="center" wrapText="1"/>
    </xf>
    <xf numFmtId="0" fontId="3" fillId="7" borderId="0" xfId="0" applyFont="1" applyFill="1" applyAlignment="1">
      <alignment vertical="center"/>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9" xfId="0" applyFont="1" applyBorder="1" applyAlignment="1">
      <alignment horizontal="right" vertical="center" wrapText="1"/>
    </xf>
    <xf numFmtId="0" fontId="16" fillId="5" borderId="9" xfId="0" applyFont="1" applyFill="1" applyBorder="1" applyAlignment="1">
      <alignment horizontal="justify" vertical="center" wrapText="1"/>
    </xf>
    <xf numFmtId="0" fontId="13" fillId="5" borderId="9" xfId="0" applyFont="1" applyFill="1" applyBorder="1" applyAlignment="1">
      <alignment horizontal="right" vertical="center" wrapText="1"/>
    </xf>
    <xf numFmtId="0" fontId="13" fillId="5" borderId="9" xfId="0" applyFont="1" applyFill="1" applyBorder="1" applyAlignment="1">
      <alignment horizontal="center" vertical="center" wrapText="1"/>
    </xf>
    <xf numFmtId="0" fontId="3" fillId="11" borderId="0" xfId="0" applyFont="1" applyFill="1" applyBorder="1"/>
    <xf numFmtId="0" fontId="12" fillId="0" borderId="0" xfId="13" applyFont="1" applyAlignment="1">
      <alignment horizontal="center" vertical="center"/>
    </xf>
    <xf numFmtId="0" fontId="12" fillId="0" borderId="0" xfId="13" applyFont="1"/>
    <xf numFmtId="0" fontId="3" fillId="11" borderId="17" xfId="0" applyFont="1" applyFill="1" applyBorder="1"/>
    <xf numFmtId="0" fontId="18" fillId="11" borderId="9" xfId="0" applyFont="1" applyFill="1" applyBorder="1"/>
    <xf numFmtId="0" fontId="3" fillId="11" borderId="9" xfId="0" applyFont="1" applyFill="1" applyBorder="1"/>
    <xf numFmtId="41" fontId="3" fillId="11" borderId="9" xfId="8" applyFont="1" applyFill="1" applyBorder="1"/>
    <xf numFmtId="41" fontId="2" fillId="11" borderId="9" xfId="8" applyFont="1" applyFill="1" applyBorder="1"/>
    <xf numFmtId="41" fontId="3" fillId="11" borderId="9" xfId="8" applyFont="1" applyFill="1" applyBorder="1" applyAlignment="1">
      <alignment horizontal="center"/>
    </xf>
    <xf numFmtId="41" fontId="3" fillId="11" borderId="0" xfId="8" applyFont="1" applyFill="1" applyBorder="1"/>
    <xf numFmtId="0" fontId="4" fillId="11" borderId="0" xfId="0" applyFont="1" applyFill="1" applyBorder="1"/>
    <xf numFmtId="0" fontId="7" fillId="11" borderId="10" xfId="0" applyFont="1" applyFill="1" applyBorder="1"/>
    <xf numFmtId="0" fontId="7" fillId="11" borderId="9" xfId="0" applyFont="1" applyFill="1" applyBorder="1"/>
    <xf numFmtId="0" fontId="4" fillId="11" borderId="9" xfId="0" applyFont="1" applyFill="1" applyBorder="1"/>
    <xf numFmtId="0" fontId="3" fillId="0" borderId="0" xfId="0" applyFont="1" applyAlignment="1">
      <alignment horizontal="center" vertical="center"/>
    </xf>
    <xf numFmtId="0" fontId="12" fillId="0" borderId="17" xfId="13" applyFont="1" applyBorder="1" applyAlignment="1">
      <alignment horizontal="center"/>
    </xf>
    <xf numFmtId="0" fontId="12" fillId="0" borderId="10" xfId="13" applyFont="1" applyBorder="1" applyAlignment="1">
      <alignment horizontal="center" vertical="center"/>
    </xf>
    <xf numFmtId="41" fontId="4" fillId="0" borderId="0" xfId="8" applyFont="1" applyFill="1"/>
    <xf numFmtId="41" fontId="16" fillId="5" borderId="0" xfId="8" applyFont="1" applyFill="1" applyBorder="1"/>
    <xf numFmtId="41" fontId="13" fillId="0" borderId="0" xfId="8" applyFont="1" applyFill="1"/>
    <xf numFmtId="41" fontId="15" fillId="0" borderId="0" xfId="8" applyFont="1" applyFill="1"/>
    <xf numFmtId="165" fontId="13" fillId="5" borderId="0" xfId="0" applyNumberFormat="1" applyFont="1" applyFill="1" applyAlignment="1">
      <alignment horizontal="center" vertical="center"/>
    </xf>
    <xf numFmtId="168" fontId="16" fillId="5" borderId="0" xfId="1" applyNumberFormat="1" applyFont="1" applyFill="1" applyAlignment="1">
      <alignment horizontal="center" vertical="center"/>
    </xf>
    <xf numFmtId="41" fontId="3" fillId="0" borderId="0" xfId="8" applyFont="1" applyFill="1" applyAlignment="1">
      <alignment horizontal="center"/>
    </xf>
    <xf numFmtId="165" fontId="12" fillId="0" borderId="0" xfId="13" applyNumberFormat="1" applyFont="1" applyAlignment="1">
      <alignment horizontal="center" vertical="center"/>
    </xf>
    <xf numFmtId="0" fontId="7" fillId="0" borderId="0" xfId="0" applyFont="1" applyAlignment="1"/>
    <xf numFmtId="0" fontId="3" fillId="0" borderId="0" xfId="0" applyFont="1" applyAlignment="1">
      <alignment horizontal="center"/>
    </xf>
    <xf numFmtId="170" fontId="3" fillId="0" borderId="0" xfId="0" applyNumberFormat="1" applyFont="1" applyAlignment="1">
      <alignment horizontal="right"/>
    </xf>
    <xf numFmtId="41" fontId="13" fillId="0" borderId="0" xfId="8" applyFont="1"/>
    <xf numFmtId="41" fontId="4" fillId="0" borderId="0" xfId="8" applyFont="1"/>
    <xf numFmtId="41" fontId="3" fillId="0" borderId="0" xfId="8" applyFont="1" applyFill="1" applyBorder="1"/>
    <xf numFmtId="41" fontId="4" fillId="0" borderId="0" xfId="8" applyFont="1" applyBorder="1"/>
    <xf numFmtId="41" fontId="7" fillId="0" borderId="0" xfId="8" applyFont="1"/>
    <xf numFmtId="41" fontId="3" fillId="0" borderId="0" xfId="8" applyFont="1" applyAlignment="1">
      <alignment horizontal="center"/>
    </xf>
    <xf numFmtId="0" fontId="3" fillId="0" borderId="11" xfId="0" applyFont="1" applyBorder="1"/>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0" fontId="3" fillId="7" borderId="14" xfId="0" applyFont="1" applyFill="1" applyBorder="1"/>
    <xf numFmtId="0" fontId="3" fillId="7" borderId="0" xfId="0" applyFont="1" applyFill="1" applyBorder="1" applyAlignment="1"/>
    <xf numFmtId="0" fontId="3" fillId="7" borderId="15" xfId="0" applyFont="1" applyFill="1" applyBorder="1"/>
    <xf numFmtId="14" fontId="7" fillId="2" borderId="0" xfId="4" applyNumberFormat="1" applyFont="1" applyFill="1" applyBorder="1" applyAlignment="1">
      <alignment horizontal="center"/>
    </xf>
    <xf numFmtId="41" fontId="7" fillId="2" borderId="0" xfId="8" applyFont="1" applyFill="1" applyBorder="1" applyAlignment="1">
      <alignment horizontal="center"/>
    </xf>
    <xf numFmtId="41" fontId="7" fillId="2" borderId="4" xfId="8" applyFont="1" applyFill="1" applyBorder="1"/>
    <xf numFmtId="0" fontId="12" fillId="2" borderId="0" xfId="13" applyFont="1" applyFill="1"/>
    <xf numFmtId="41" fontId="2" fillId="2" borderId="9" xfId="8" applyFont="1" applyFill="1" applyBorder="1"/>
    <xf numFmtId="41" fontId="3" fillId="0" borderId="10" xfId="8" applyFont="1" applyFill="1" applyBorder="1"/>
    <xf numFmtId="41" fontId="3" fillId="0" borderId="9" xfId="8" applyFont="1" applyFill="1" applyBorder="1"/>
    <xf numFmtId="41" fontId="3" fillId="2" borderId="2" xfId="8" applyFont="1" applyFill="1" applyBorder="1"/>
    <xf numFmtId="41" fontId="4" fillId="2" borderId="9" xfId="8" applyFont="1" applyFill="1" applyBorder="1"/>
    <xf numFmtId="41" fontId="3" fillId="2" borderId="2" xfId="8" applyFont="1" applyFill="1" applyBorder="1" applyAlignment="1"/>
    <xf numFmtId="41" fontId="3" fillId="2" borderId="5" xfId="8" applyFont="1" applyFill="1" applyBorder="1" applyAlignment="1">
      <alignment vertical="center"/>
    </xf>
    <xf numFmtId="41" fontId="3" fillId="0" borderId="0" xfId="8" applyFont="1" applyFill="1" applyBorder="1" applyAlignment="1"/>
    <xf numFmtId="41" fontId="3" fillId="0" borderId="9" xfId="8" applyFont="1" applyFill="1" applyBorder="1" applyAlignment="1">
      <alignment horizontal="center"/>
    </xf>
    <xf numFmtId="41" fontId="3" fillId="2" borderId="9" xfId="8" applyFont="1" applyFill="1" applyBorder="1" applyAlignment="1">
      <alignment horizontal="center"/>
    </xf>
    <xf numFmtId="0" fontId="3" fillId="2" borderId="0" xfId="0" applyFont="1" applyFill="1" applyAlignment="1">
      <alignment horizontal="center"/>
    </xf>
    <xf numFmtId="41" fontId="4" fillId="2" borderId="1" xfId="8" applyFont="1" applyFill="1" applyBorder="1"/>
    <xf numFmtId="41" fontId="7" fillId="2" borderId="16" xfId="8" applyFont="1" applyFill="1" applyBorder="1"/>
    <xf numFmtId="41" fontId="7" fillId="2" borderId="0" xfId="8" applyFont="1" applyFill="1" applyBorder="1"/>
    <xf numFmtId="41" fontId="3" fillId="7" borderId="0" xfId="0" applyNumberFormat="1" applyFont="1" applyFill="1" applyAlignment="1">
      <alignment horizontal="center"/>
    </xf>
    <xf numFmtId="41" fontId="3" fillId="7" borderId="0" xfId="0" applyNumberFormat="1" applyFont="1" applyFill="1"/>
    <xf numFmtId="0" fontId="3" fillId="7" borderId="13" xfId="0" applyFont="1" applyFill="1" applyBorder="1" applyAlignment="1">
      <alignment vertical="center" wrapText="1"/>
    </xf>
    <xf numFmtId="0" fontId="3" fillId="7" borderId="13" xfId="0" applyFont="1" applyFill="1" applyBorder="1" applyAlignment="1">
      <alignment horizontal="center" vertical="center" wrapText="1"/>
    </xf>
    <xf numFmtId="0" fontId="3" fillId="7" borderId="9" xfId="0" applyFont="1" applyFill="1" applyBorder="1" applyAlignment="1">
      <alignment vertical="center" wrapText="1"/>
    </xf>
    <xf numFmtId="0" fontId="4" fillId="7" borderId="0" xfId="77" applyFont="1" applyFill="1" applyBorder="1"/>
    <xf numFmtId="0" fontId="4" fillId="8" borderId="29" xfId="77" applyFont="1" applyFill="1" applyBorder="1" applyAlignment="1">
      <alignment vertical="center"/>
    </xf>
    <xf numFmtId="0" fontId="35" fillId="7" borderId="0" xfId="77" applyFont="1" applyFill="1" applyBorder="1"/>
    <xf numFmtId="0" fontId="26" fillId="8" borderId="29" xfId="77" applyFont="1" applyFill="1" applyBorder="1" applyAlignment="1">
      <alignment vertical="center"/>
    </xf>
    <xf numFmtId="0" fontId="4" fillId="2" borderId="0" xfId="77" applyFont="1" applyFill="1" applyBorder="1"/>
    <xf numFmtId="0" fontId="26" fillId="9" borderId="38" xfId="77" applyFont="1" applyFill="1" applyBorder="1" applyAlignment="1">
      <alignment horizontal="center" vertical="center"/>
    </xf>
    <xf numFmtId="0" fontId="26" fillId="9" borderId="34" xfId="77" applyFont="1" applyFill="1" applyBorder="1" applyAlignment="1">
      <alignment horizontal="center" vertical="center" wrapText="1"/>
    </xf>
    <xf numFmtId="0" fontId="26" fillId="9" borderId="19" xfId="77" applyFont="1" applyFill="1" applyBorder="1" applyAlignment="1">
      <alignment horizontal="center" vertical="center" wrapText="1"/>
    </xf>
    <xf numFmtId="0" fontId="26" fillId="9" borderId="18" xfId="77" applyFont="1" applyFill="1" applyBorder="1" applyAlignment="1">
      <alignment horizontal="center" vertical="center" wrapText="1"/>
    </xf>
    <xf numFmtId="0" fontId="26" fillId="9" borderId="35" xfId="77" applyFont="1" applyFill="1" applyBorder="1" applyAlignment="1">
      <alignment vertical="center"/>
    </xf>
    <xf numFmtId="0" fontId="26" fillId="9" borderId="35" xfId="77" applyFont="1" applyFill="1" applyBorder="1" applyAlignment="1">
      <alignment vertical="center" wrapText="1"/>
    </xf>
    <xf numFmtId="41" fontId="4" fillId="2" borderId="0" xfId="8" applyFont="1" applyFill="1" applyBorder="1"/>
    <xf numFmtId="41" fontId="4" fillId="7" borderId="0" xfId="8" applyFont="1" applyFill="1" applyBorder="1"/>
    <xf numFmtId="167" fontId="3" fillId="7" borderId="0" xfId="0" applyNumberFormat="1" applyFont="1" applyFill="1"/>
    <xf numFmtId="41" fontId="3" fillId="0" borderId="0" xfId="8" applyFont="1" applyAlignment="1">
      <alignment vertical="top" wrapText="1"/>
    </xf>
    <xf numFmtId="41" fontId="11" fillId="7" borderId="0" xfId="8" applyFont="1" applyFill="1"/>
    <xf numFmtId="41" fontId="23" fillId="2" borderId="0" xfId="8" applyFont="1" applyFill="1" applyAlignment="1"/>
    <xf numFmtId="41" fontId="2" fillId="7" borderId="0" xfId="8" applyFont="1" applyFill="1" applyAlignment="1">
      <alignment vertical="justify" wrapText="1"/>
    </xf>
    <xf numFmtId="41" fontId="3" fillId="7" borderId="0" xfId="8" applyFont="1" applyFill="1" applyAlignment="1">
      <alignment vertical="justify" wrapText="1"/>
    </xf>
    <xf numFmtId="41" fontId="3" fillId="7" borderId="0" xfId="8" applyFont="1" applyFill="1" applyAlignment="1">
      <alignment horizontal="left" vertical="top" wrapText="1"/>
    </xf>
    <xf numFmtId="41" fontId="17" fillId="7" borderId="0" xfId="8" applyFont="1" applyFill="1"/>
    <xf numFmtId="41" fontId="2" fillId="7" borderId="0" xfId="8" applyFont="1" applyFill="1" applyAlignment="1">
      <alignment vertical="top" wrapText="1"/>
    </xf>
    <xf numFmtId="41" fontId="3" fillId="7" borderId="0" xfId="8" applyFont="1" applyFill="1" applyAlignment="1">
      <alignment vertical="top" wrapText="1"/>
    </xf>
    <xf numFmtId="41" fontId="17" fillId="7" borderId="3" xfId="8" applyFont="1" applyFill="1" applyBorder="1"/>
    <xf numFmtId="41" fontId="4" fillId="2" borderId="4" xfId="8" applyFont="1" applyFill="1" applyBorder="1"/>
    <xf numFmtId="0" fontId="12" fillId="0" borderId="0" xfId="13" applyFont="1" applyAlignment="1">
      <alignment horizontal="right"/>
    </xf>
    <xf numFmtId="41" fontId="3" fillId="2" borderId="0" xfId="0" applyNumberFormat="1" applyFont="1" applyFill="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3" fillId="0" borderId="1" xfId="0" applyFont="1" applyBorder="1" applyAlignment="1">
      <alignment horizontal="center"/>
    </xf>
    <xf numFmtId="0" fontId="2" fillId="0" borderId="3" xfId="0" applyFont="1" applyBorder="1"/>
    <xf numFmtId="0" fontId="2" fillId="0" borderId="3" xfId="0" applyFont="1" applyBorder="1" applyAlignment="1">
      <alignment horizontal="center"/>
    </xf>
    <xf numFmtId="41" fontId="2" fillId="0" borderId="3" xfId="8" applyFont="1" applyBorder="1"/>
    <xf numFmtId="41" fontId="2" fillId="7" borderId="3" xfId="8" applyFont="1" applyFill="1" applyBorder="1"/>
    <xf numFmtId="0" fontId="2" fillId="7" borderId="0" xfId="0" applyFont="1" applyFill="1" applyAlignment="1">
      <alignment horizontal="center" vertical="center"/>
    </xf>
    <xf numFmtId="41" fontId="2" fillId="2" borderId="4" xfId="8" applyFont="1" applyFill="1" applyBorder="1"/>
    <xf numFmtId="0" fontId="3" fillId="2" borderId="0" xfId="0" applyFont="1" applyFill="1" applyAlignment="1">
      <alignment horizontal="left"/>
    </xf>
    <xf numFmtId="0" fontId="2" fillId="0" borderId="1" xfId="0" applyFont="1" applyBorder="1"/>
    <xf numFmtId="41" fontId="2" fillId="0" borderId="1" xfId="8" applyFont="1" applyBorder="1"/>
    <xf numFmtId="0" fontId="2" fillId="7" borderId="1" xfId="0" applyFont="1" applyFill="1" applyBorder="1"/>
    <xf numFmtId="41" fontId="3" fillId="7" borderId="1" xfId="8" applyFont="1" applyFill="1" applyBorder="1"/>
    <xf numFmtId="0" fontId="2" fillId="2" borderId="0" xfId="0" applyFont="1" applyFill="1" applyAlignment="1">
      <alignment horizontal="center" vertical="center"/>
    </xf>
    <xf numFmtId="0" fontId="3" fillId="0" borderId="0" xfId="0" applyFont="1"/>
    <xf numFmtId="0" fontId="3" fillId="0" borderId="0" xfId="0" applyFont="1" applyAlignment="1">
      <alignment horizontal="center"/>
    </xf>
    <xf numFmtId="176" fontId="7" fillId="0" borderId="0" xfId="8" applyNumberFormat="1" applyFont="1" applyFill="1" applyAlignment="1"/>
    <xf numFmtId="177" fontId="3" fillId="0" borderId="0" xfId="0" applyNumberFormat="1" applyFont="1"/>
    <xf numFmtId="41" fontId="18" fillId="0" borderId="3" xfId="8" applyFont="1" applyFill="1" applyBorder="1"/>
    <xf numFmtId="41" fontId="2" fillId="0" borderId="0" xfId="8" applyFont="1" applyFill="1"/>
    <xf numFmtId="41" fontId="3" fillId="0" borderId="0" xfId="0" applyNumberFormat="1" applyFont="1" applyAlignment="1"/>
    <xf numFmtId="41" fontId="4" fillId="0" borderId="31" xfId="8" applyFont="1" applyFill="1" applyBorder="1" applyAlignment="1">
      <alignment horizontal="center" vertical="center" wrapText="1"/>
    </xf>
    <xf numFmtId="41" fontId="4" fillId="0" borderId="37" xfId="8" applyFont="1" applyFill="1" applyBorder="1" applyAlignment="1">
      <alignment horizontal="center" vertical="center" wrapText="1"/>
    </xf>
    <xf numFmtId="41" fontId="4" fillId="0" borderId="37" xfId="8" applyFont="1" applyFill="1" applyBorder="1" applyAlignment="1">
      <alignment horizontal="right" vertical="center" wrapText="1"/>
    </xf>
    <xf numFmtId="41" fontId="6" fillId="0" borderId="0" xfId="8" applyFont="1" applyFill="1" applyBorder="1"/>
    <xf numFmtId="41" fontId="18" fillId="0" borderId="3" xfId="8" applyFont="1" applyFill="1" applyBorder="1" applyAlignment="1">
      <alignment horizontal="center"/>
    </xf>
    <xf numFmtId="0" fontId="2" fillId="0" borderId="0" xfId="0" applyFont="1" applyFill="1"/>
    <xf numFmtId="41" fontId="18" fillId="0" borderId="0" xfId="8" applyFont="1" applyFill="1" applyBorder="1" applyAlignment="1">
      <alignment horizontal="center"/>
    </xf>
    <xf numFmtId="167" fontId="18" fillId="0" borderId="0" xfId="86" applyNumberFormat="1" applyFont="1" applyFill="1" applyBorder="1"/>
    <xf numFmtId="3" fontId="18" fillId="0" borderId="0" xfId="0" applyNumberFormat="1" applyFont="1" applyFill="1" applyBorder="1"/>
    <xf numFmtId="41" fontId="2" fillId="0" borderId="3" xfId="8" applyFont="1" applyFill="1" applyBorder="1"/>
    <xf numFmtId="167" fontId="6" fillId="0" borderId="0" xfId="86" applyNumberFormat="1" applyFont="1" applyFill="1" applyBorder="1"/>
    <xf numFmtId="41" fontId="6" fillId="0" borderId="3" xfId="8" applyFont="1" applyFill="1" applyBorder="1"/>
    <xf numFmtId="49" fontId="16" fillId="5" borderId="0" xfId="1" applyNumberFormat="1" applyFont="1" applyFill="1" applyAlignment="1">
      <alignment horizontal="center"/>
    </xf>
    <xf numFmtId="0" fontId="3" fillId="0" borderId="0" xfId="0" applyFont="1"/>
    <xf numFmtId="0" fontId="3" fillId="0" borderId="0" xfId="0" applyFont="1" applyAlignment="1">
      <alignment horizontal="center"/>
    </xf>
    <xf numFmtId="3" fontId="0" fillId="0" borderId="0" xfId="0" applyNumberFormat="1"/>
    <xf numFmtId="3" fontId="17" fillId="0" borderId="0" xfId="0" applyNumberFormat="1" applyFont="1"/>
    <xf numFmtId="0" fontId="2" fillId="0" borderId="0" xfId="0" applyFont="1" applyBorder="1"/>
    <xf numFmtId="41" fontId="2" fillId="0" borderId="0" xfId="8" applyFont="1" applyBorder="1"/>
    <xf numFmtId="41" fontId="0" fillId="0" borderId="0" xfId="8" applyFont="1" applyAlignment="1">
      <alignment horizontal="left" indent="3"/>
    </xf>
    <xf numFmtId="41" fontId="0" fillId="0" borderId="0" xfId="8" applyFont="1" applyAlignment="1">
      <alignment horizontal="left" indent="2"/>
    </xf>
    <xf numFmtId="41" fontId="3" fillId="0" borderId="0" xfId="8" applyNumberFormat="1" applyFont="1" applyFill="1"/>
    <xf numFmtId="41" fontId="3" fillId="0" borderId="0" xfId="8" applyNumberFormat="1" applyFont="1"/>
    <xf numFmtId="41" fontId="3" fillId="0" borderId="1" xfId="8" applyNumberFormat="1" applyFont="1" applyBorder="1"/>
    <xf numFmtId="41" fontId="7" fillId="0" borderId="2" xfId="8" applyNumberFormat="1" applyFont="1" applyFill="1" applyBorder="1"/>
    <xf numFmtId="41" fontId="16" fillId="5" borderId="0" xfId="8" applyNumberFormat="1" applyFont="1" applyFill="1" applyBorder="1"/>
    <xf numFmtId="41" fontId="13" fillId="0" borderId="0" xfId="8" applyNumberFormat="1" applyFont="1" applyFill="1"/>
    <xf numFmtId="41" fontId="4" fillId="0" borderId="0" xfId="8" applyNumberFormat="1" applyFont="1" applyFill="1"/>
    <xf numFmtId="41" fontId="3" fillId="0" borderId="0" xfId="8" applyNumberFormat="1" applyFont="1" applyFill="1" applyAlignment="1">
      <alignment horizontal="right"/>
    </xf>
    <xf numFmtId="41" fontId="16" fillId="5" borderId="0" xfId="8" applyNumberFormat="1" applyFont="1" applyFill="1" applyBorder="1" applyAlignment="1">
      <alignment horizontal="right"/>
    </xf>
    <xf numFmtId="41" fontId="2" fillId="12" borderId="0" xfId="8" applyNumberFormat="1" applyFont="1" applyFill="1" applyAlignment="1">
      <alignment horizontal="right"/>
    </xf>
    <xf numFmtId="41" fontId="2" fillId="0" borderId="0" xfId="8" applyNumberFormat="1" applyFont="1" applyFill="1" applyAlignment="1">
      <alignment horizontal="right"/>
    </xf>
    <xf numFmtId="41" fontId="3" fillId="0" borderId="0" xfId="8" applyNumberFormat="1" applyFont="1" applyFill="1" applyAlignment="1">
      <alignment horizontal="center"/>
    </xf>
    <xf numFmtId="178" fontId="4" fillId="7" borderId="0" xfId="0" applyNumberFormat="1" applyFont="1" applyFill="1"/>
    <xf numFmtId="41" fontId="16" fillId="4" borderId="0" xfId="8" applyNumberFormat="1" applyFont="1" applyFill="1" applyBorder="1"/>
    <xf numFmtId="41" fontId="3" fillId="0" borderId="0" xfId="8" applyNumberFormat="1" applyFont="1" applyBorder="1"/>
    <xf numFmtId="41" fontId="13" fillId="0" borderId="0" xfId="8" applyNumberFormat="1" applyFont="1"/>
    <xf numFmtId="41" fontId="3" fillId="0" borderId="0" xfId="8" applyNumberFormat="1" applyFont="1" applyAlignment="1">
      <alignment vertical="center"/>
    </xf>
    <xf numFmtId="41" fontId="3" fillId="0" borderId="0" xfId="8" applyNumberFormat="1" applyFont="1" applyBorder="1" applyAlignment="1">
      <alignment vertical="center"/>
    </xf>
    <xf numFmtId="41" fontId="13" fillId="0" borderId="0" xfId="8" applyNumberFormat="1" applyFont="1" applyAlignment="1">
      <alignment vertical="center"/>
    </xf>
    <xf numFmtId="41" fontId="3" fillId="0" borderId="0" xfId="8" applyNumberFormat="1" applyFont="1" applyFill="1" applyBorder="1" applyAlignment="1">
      <alignment vertical="center"/>
    </xf>
    <xf numFmtId="41" fontId="3" fillId="0" borderId="0" xfId="8" applyNumberFormat="1" applyFont="1" applyFill="1" applyAlignment="1">
      <alignment vertical="center"/>
    </xf>
    <xf numFmtId="41" fontId="16" fillId="4" borderId="0" xfId="8" applyNumberFormat="1" applyFont="1" applyFill="1" applyBorder="1" applyAlignment="1">
      <alignment vertical="center"/>
    </xf>
    <xf numFmtId="41" fontId="7" fillId="0" borderId="0" xfId="8" applyNumberFormat="1" applyFont="1" applyBorder="1"/>
    <xf numFmtId="41" fontId="14" fillId="0" borderId="0" xfId="8" applyNumberFormat="1" applyFont="1"/>
    <xf numFmtId="41" fontId="3" fillId="0" borderId="0" xfId="8" applyNumberFormat="1" applyFont="1" applyFill="1" applyBorder="1"/>
    <xf numFmtId="41" fontId="4" fillId="0" borderId="0" xfId="8" applyNumberFormat="1" applyFont="1"/>
    <xf numFmtId="41" fontId="4" fillId="0" borderId="0" xfId="8" applyNumberFormat="1" applyFont="1" applyBorder="1"/>
    <xf numFmtId="0" fontId="3" fillId="0" borderId="0" xfId="0" applyFont="1"/>
    <xf numFmtId="0" fontId="3" fillId="0" borderId="0" xfId="0" applyFont="1"/>
    <xf numFmtId="0" fontId="33" fillId="11" borderId="0" xfId="0" applyFont="1" applyFill="1" applyBorder="1" applyAlignment="1">
      <alignment horizontal="left" wrapText="1"/>
    </xf>
    <xf numFmtId="41" fontId="16" fillId="5" borderId="0" xfId="8" applyFont="1" applyFill="1" applyAlignment="1">
      <alignment vertical="center"/>
    </xf>
    <xf numFmtId="41" fontId="4" fillId="0" borderId="31" xfId="8" applyFont="1" applyFill="1" applyBorder="1" applyAlignment="1">
      <alignment horizontal="right" vertical="center" wrapText="1"/>
    </xf>
    <xf numFmtId="3" fontId="3" fillId="7" borderId="0" xfId="0" applyNumberFormat="1" applyFont="1" applyFill="1"/>
    <xf numFmtId="179" fontId="0" fillId="7" borderId="0" xfId="8" applyNumberFormat="1" applyFont="1" applyFill="1"/>
    <xf numFmtId="41" fontId="14" fillId="0" borderId="0" xfId="8" applyFont="1" applyBorder="1"/>
    <xf numFmtId="41" fontId="14" fillId="0" borderId="0" xfId="0" applyNumberFormat="1" applyFont="1" applyFill="1"/>
    <xf numFmtId="41" fontId="15" fillId="0" borderId="0" xfId="8" applyNumberFormat="1" applyFont="1" applyFill="1"/>
    <xf numFmtId="41" fontId="7" fillId="0" borderId="0" xfId="0" applyNumberFormat="1" applyFont="1" applyFill="1"/>
    <xf numFmtId="41" fontId="7" fillId="0" borderId="0" xfId="8" applyFont="1" applyAlignment="1"/>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xf numFmtId="0" fontId="3" fillId="0" borderId="0" xfId="0" applyFont="1" applyFill="1" applyBorder="1"/>
    <xf numFmtId="0" fontId="2" fillId="0" borderId="0" xfId="0" applyFont="1" applyFill="1" applyBorder="1"/>
    <xf numFmtId="41" fontId="2" fillId="0" borderId="0" xfId="8" applyFont="1"/>
    <xf numFmtId="41" fontId="2" fillId="0" borderId="0" xfId="0" applyNumberFormat="1" applyFont="1"/>
    <xf numFmtId="0" fontId="17" fillId="0" borderId="0" xfId="0" applyFont="1"/>
    <xf numFmtId="0" fontId="3" fillId="0" borderId="0" xfId="0" applyFont="1"/>
    <xf numFmtId="0" fontId="3" fillId="0" borderId="0" xfId="0" applyFont="1" applyAlignment="1">
      <alignment horizontal="left" vertical="top" wrapText="1"/>
    </xf>
    <xf numFmtId="0" fontId="3" fillId="0" borderId="15" xfId="0" applyFont="1" applyBorder="1" applyAlignment="1">
      <alignment horizontal="left" vertical="top" wrapText="1"/>
    </xf>
    <xf numFmtId="41" fontId="4" fillId="0" borderId="0" xfId="8" applyFont="1" applyFill="1" applyBorder="1"/>
    <xf numFmtId="0" fontId="12" fillId="0" borderId="0" xfId="13" applyFont="1" applyFill="1"/>
    <xf numFmtId="0" fontId="2" fillId="0" borderId="0" xfId="0" applyFont="1" applyFill="1" applyBorder="1" applyAlignment="1">
      <alignment horizontal="center" vertical="center"/>
    </xf>
    <xf numFmtId="41" fontId="2" fillId="0" borderId="9" xfId="8" applyFont="1" applyFill="1" applyBorder="1"/>
    <xf numFmtId="0" fontId="0" fillId="0" borderId="0" xfId="0" applyFont="1" applyFill="1" applyBorder="1" applyAlignment="1">
      <alignment horizontal="center" vertical="center" wrapText="1"/>
    </xf>
    <xf numFmtId="0" fontId="3" fillId="0" borderId="0" xfId="0" applyFont="1"/>
    <xf numFmtId="0" fontId="3" fillId="0" borderId="0" xfId="0" applyFont="1"/>
    <xf numFmtId="49" fontId="16" fillId="5" borderId="0" xfId="0" applyNumberFormat="1" applyFont="1" applyFill="1" applyBorder="1" applyAlignment="1">
      <alignment horizontal="center" vertical="center"/>
    </xf>
    <xf numFmtId="0" fontId="3" fillId="0" borderId="0" xfId="0" applyFont="1"/>
    <xf numFmtId="0" fontId="3" fillId="0" borderId="0" xfId="0" applyFont="1"/>
    <xf numFmtId="0" fontId="3" fillId="0" borderId="21" xfId="0" applyFont="1" applyFill="1" applyBorder="1"/>
    <xf numFmtId="0" fontId="3" fillId="0" borderId="0" xfId="0" applyFont="1" applyFill="1" applyAlignment="1">
      <alignment horizontal="center" vertical="center" wrapText="1"/>
    </xf>
    <xf numFmtId="0" fontId="3" fillId="0" borderId="21" xfId="0" applyFont="1" applyFill="1" applyBorder="1" applyAlignment="1">
      <alignment horizontal="center" vertical="center" wrapText="1"/>
    </xf>
    <xf numFmtId="41" fontId="4" fillId="0" borderId="43" xfId="8" applyFont="1" applyFill="1" applyBorder="1" applyAlignment="1">
      <alignment horizontal="center" vertical="center" wrapText="1"/>
    </xf>
    <xf numFmtId="49" fontId="16" fillId="5" borderId="0" xfId="0" applyNumberFormat="1" applyFont="1" applyFill="1" applyAlignment="1">
      <alignment horizontal="center" vertical="center"/>
    </xf>
    <xf numFmtId="0" fontId="3" fillId="0" borderId="0" xfId="0" applyFont="1"/>
    <xf numFmtId="0" fontId="7" fillId="0" borderId="0" xfId="0" applyFont="1" applyAlignment="1">
      <alignment horizontal="center"/>
    </xf>
    <xf numFmtId="179" fontId="3" fillId="0" borderId="0" xfId="0" applyNumberFormat="1" applyFont="1" applyFill="1" applyBorder="1"/>
    <xf numFmtId="0" fontId="36" fillId="0" borderId="0" xfId="0" applyFont="1" applyFill="1" applyBorder="1"/>
    <xf numFmtId="41" fontId="7" fillId="6" borderId="9" xfId="8" applyFont="1" applyFill="1" applyBorder="1"/>
    <xf numFmtId="41" fontId="4" fillId="0" borderId="17" xfId="8" applyFont="1" applyFill="1" applyBorder="1"/>
    <xf numFmtId="41" fontId="4" fillId="7" borderId="0" xfId="0" applyNumberFormat="1" applyFont="1" applyFill="1"/>
    <xf numFmtId="49" fontId="16" fillId="5" borderId="0" xfId="8" applyNumberFormat="1" applyFont="1" applyFill="1" applyAlignment="1">
      <alignment horizontal="center"/>
    </xf>
    <xf numFmtId="41" fontId="6" fillId="7" borderId="0" xfId="0" applyNumberFormat="1" applyFont="1" applyFill="1" applyBorder="1"/>
    <xf numFmtId="0" fontId="3" fillId="0" borderId="0" xfId="0" applyFont="1"/>
    <xf numFmtId="0" fontId="3" fillId="0" borderId="0" xfId="0" applyFont="1"/>
    <xf numFmtId="0" fontId="3" fillId="0" borderId="0" xfId="0" applyFont="1"/>
    <xf numFmtId="0" fontId="3" fillId="0" borderId="0" xfId="0" applyFont="1" applyAlignment="1">
      <alignment horizontal="center"/>
    </xf>
    <xf numFmtId="0" fontId="4" fillId="7" borderId="23" xfId="0" applyFont="1" applyFill="1" applyBorder="1" applyAlignment="1">
      <alignment vertical="top"/>
    </xf>
    <xf numFmtId="0" fontId="4" fillId="7" borderId="24" xfId="0" applyFont="1" applyFill="1" applyBorder="1" applyAlignment="1">
      <alignment vertical="top"/>
    </xf>
    <xf numFmtId="0" fontId="4" fillId="0" borderId="24" xfId="0" applyFont="1" applyBorder="1" applyAlignment="1">
      <alignment vertical="center"/>
    </xf>
    <xf numFmtId="41" fontId="4" fillId="0" borderId="24" xfId="0" applyNumberFormat="1" applyFont="1" applyBorder="1" applyAlignment="1">
      <alignment vertical="center"/>
    </xf>
    <xf numFmtId="0" fontId="4" fillId="0" borderId="25"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center"/>
    </xf>
    <xf numFmtId="49" fontId="0" fillId="0" borderId="0" xfId="0" applyNumberFormat="1"/>
    <xf numFmtId="3" fontId="14" fillId="0" borderId="0" xfId="0" applyNumberFormat="1" applyFont="1"/>
    <xf numFmtId="0" fontId="0" fillId="0" borderId="0" xfId="0" applyFont="1"/>
    <xf numFmtId="41" fontId="14" fillId="0" borderId="0" xfId="0" applyNumberFormat="1" applyFont="1"/>
    <xf numFmtId="41" fontId="14" fillId="0" borderId="0" xfId="8" applyFont="1" applyAlignment="1">
      <alignment vertical="top" wrapText="1"/>
    </xf>
    <xf numFmtId="0" fontId="3" fillId="0" borderId="0" xfId="0" applyFont="1"/>
    <xf numFmtId="1" fontId="14" fillId="0" borderId="0" xfId="0" applyNumberFormat="1" applyFont="1"/>
    <xf numFmtId="41" fontId="15" fillId="0" borderId="0" xfId="8" applyFont="1" applyBorder="1"/>
    <xf numFmtId="41" fontId="15" fillId="2" borderId="0" xfId="8" applyFont="1" applyFill="1" applyBorder="1"/>
    <xf numFmtId="41" fontId="15" fillId="7" borderId="0" xfId="0" applyNumberFormat="1" applyFont="1" applyFill="1"/>
    <xf numFmtId="41" fontId="14" fillId="7" borderId="0" xfId="8" applyFont="1" applyFill="1"/>
    <xf numFmtId="17" fontId="4" fillId="2" borderId="0" xfId="77" applyNumberFormat="1" applyFont="1" applyFill="1" applyBorder="1"/>
    <xf numFmtId="41" fontId="14" fillId="0" borderId="0" xfId="8" applyFont="1" applyFill="1" applyAlignment="1">
      <alignment horizontal="center"/>
    </xf>
    <xf numFmtId="0" fontId="3" fillId="0" borderId="0" xfId="0" applyFont="1"/>
    <xf numFmtId="0" fontId="3" fillId="0" borderId="0" xfId="0" applyFont="1"/>
    <xf numFmtId="41" fontId="14" fillId="0" borderId="0" xfId="8" applyFont="1"/>
    <xf numFmtId="0" fontId="3" fillId="0" borderId="0" xfId="0" applyFont="1"/>
    <xf numFmtId="0" fontId="3" fillId="0" borderId="0" xfId="0" applyFont="1"/>
    <xf numFmtId="0" fontId="3" fillId="0" borderId="0" xfId="0" applyFont="1"/>
    <xf numFmtId="0" fontId="3" fillId="0" borderId="0" xfId="0" applyFont="1"/>
    <xf numFmtId="41" fontId="0" fillId="0" borderId="0" xfId="0" applyNumberFormat="1"/>
    <xf numFmtId="0" fontId="3" fillId="0" borderId="0" xfId="0" applyFont="1"/>
    <xf numFmtId="0" fontId="3" fillId="0" borderId="0" xfId="0" applyFont="1" applyAlignment="1">
      <alignment horizontal="center"/>
    </xf>
    <xf numFmtId="0" fontId="3" fillId="0" borderId="0" xfId="0" applyFont="1"/>
    <xf numFmtId="41" fontId="2" fillId="0" borderId="3" xfId="0" applyNumberFormat="1" applyFont="1" applyBorder="1"/>
    <xf numFmtId="41" fontId="0" fillId="7" borderId="0" xfId="0" applyNumberFormat="1" applyFill="1"/>
    <xf numFmtId="41" fontId="6" fillId="7" borderId="0" xfId="9" applyNumberFormat="1" applyFont="1" applyFill="1" applyBorder="1"/>
    <xf numFmtId="41" fontId="16" fillId="4" borderId="0" xfId="8" applyFont="1" applyFill="1" applyBorder="1" applyAlignment="1">
      <alignment vertical="center"/>
    </xf>
    <xf numFmtId="41" fontId="16" fillId="4" borderId="0" xfId="8" applyFont="1" applyFill="1" applyBorder="1"/>
    <xf numFmtId="0" fontId="4" fillId="0" borderId="9" xfId="0" applyFont="1" applyFill="1" applyBorder="1"/>
    <xf numFmtId="41" fontId="3" fillId="0" borderId="9" xfId="0" applyNumberFormat="1" applyFont="1" applyFill="1" applyBorder="1"/>
    <xf numFmtId="41" fontId="3" fillId="0" borderId="0" xfId="8" applyFont="1" applyFill="1" applyBorder="1" applyAlignment="1">
      <alignment horizontal="left"/>
    </xf>
    <xf numFmtId="41" fontId="3" fillId="0" borderId="0" xfId="8" applyFont="1" applyFill="1" applyBorder="1" applyAlignment="1">
      <alignment horizontal="center"/>
    </xf>
    <xf numFmtId="10" fontId="3" fillId="0" borderId="0" xfId="9" applyNumberFormat="1" applyFont="1" applyFill="1" applyBorder="1" applyAlignment="1">
      <alignment horizontal="center" vertical="center" wrapText="1"/>
    </xf>
    <xf numFmtId="41" fontId="3" fillId="0" borderId="0" xfId="8" applyFont="1" applyFill="1" applyBorder="1" applyAlignment="1">
      <alignment horizontal="center" vertical="center" wrapText="1"/>
    </xf>
    <xf numFmtId="0" fontId="3" fillId="0" borderId="0" xfId="0" applyFont="1"/>
    <xf numFmtId="0" fontId="3" fillId="0" borderId="0" xfId="0" applyFont="1"/>
    <xf numFmtId="0" fontId="2" fillId="0" borderId="0" xfId="0" applyFont="1" applyFill="1" applyBorder="1" applyAlignment="1">
      <alignment vertical="center"/>
    </xf>
    <xf numFmtId="0" fontId="3" fillId="0" borderId="0" xfId="0" applyFont="1"/>
    <xf numFmtId="0" fontId="3" fillId="0" borderId="0" xfId="0" applyFont="1" applyAlignment="1">
      <alignment horizontal="center"/>
    </xf>
    <xf numFmtId="0" fontId="3" fillId="0" borderId="0" xfId="0" applyFont="1"/>
    <xf numFmtId="0" fontId="4" fillId="0" borderId="14" xfId="77" applyFill="1" applyBorder="1"/>
    <xf numFmtId="49" fontId="16" fillId="5" borderId="0" xfId="0" applyNumberFormat="1" applyFont="1" applyFill="1" applyAlignment="1">
      <alignment horizontal="center" vertical="center" wrapText="1"/>
    </xf>
    <xf numFmtId="0" fontId="3" fillId="0" borderId="0" xfId="0" applyFont="1"/>
    <xf numFmtId="0" fontId="3" fillId="0" borderId="0" xfId="0" applyFont="1" applyAlignment="1">
      <alignment horizontal="left"/>
    </xf>
    <xf numFmtId="0" fontId="11" fillId="2" borderId="0" xfId="13" applyFill="1" applyAlignment="1" applyProtection="1">
      <alignment horizontal="center" vertical="center"/>
      <protection locked="0"/>
    </xf>
    <xf numFmtId="14" fontId="13" fillId="4" borderId="0" xfId="0" applyNumberFormat="1" applyFont="1" applyFill="1" applyAlignment="1">
      <alignment horizontal="left"/>
    </xf>
    <xf numFmtId="0" fontId="37" fillId="0" borderId="0" xfId="0" applyFont="1" applyAlignment="1">
      <alignment horizontal="center" vertical="center"/>
    </xf>
    <xf numFmtId="0" fontId="37" fillId="0" borderId="0" xfId="0" applyFont="1"/>
    <xf numFmtId="0" fontId="37" fillId="0" borderId="9" xfId="0" applyFont="1" applyBorder="1" applyAlignment="1">
      <alignment horizontal="right"/>
    </xf>
    <xf numFmtId="14" fontId="37" fillId="13" borderId="9" xfId="0" applyNumberFormat="1" applyFont="1" applyFill="1" applyBorder="1" applyAlignment="1">
      <alignment horizontal="left"/>
    </xf>
    <xf numFmtId="0" fontId="37" fillId="0" borderId="9" xfId="0" applyFont="1" applyBorder="1" applyAlignment="1">
      <alignment vertical="center"/>
    </xf>
    <xf numFmtId="0" fontId="37" fillId="13" borderId="9" xfId="0" applyFont="1" applyFill="1" applyBorder="1" applyAlignment="1">
      <alignment horizontal="left" vertical="center"/>
    </xf>
    <xf numFmtId="0" fontId="37" fillId="13" borderId="9" xfId="0" applyFont="1" applyFill="1" applyBorder="1" applyAlignment="1">
      <alignment vertical="center"/>
    </xf>
    <xf numFmtId="0" fontId="37" fillId="13" borderId="9" xfId="0" applyFont="1" applyFill="1" applyBorder="1" applyAlignment="1">
      <alignment vertical="center" wrapText="1"/>
    </xf>
    <xf numFmtId="0" fontId="11" fillId="13" borderId="9" xfId="13" applyFill="1" applyBorder="1" applyAlignment="1">
      <alignment vertical="center"/>
    </xf>
    <xf numFmtId="0" fontId="37" fillId="0" borderId="0" xfId="0" applyFont="1" applyAlignment="1">
      <alignment vertical="center"/>
    </xf>
    <xf numFmtId="0" fontId="37" fillId="0" borderId="9" xfId="0" applyFont="1" applyBorder="1" applyAlignment="1">
      <alignment horizontal="center"/>
    </xf>
    <xf numFmtId="0" fontId="37" fillId="13" borderId="9" xfId="0" applyFont="1" applyFill="1" applyBorder="1"/>
    <xf numFmtId="0" fontId="37" fillId="0" borderId="9" xfId="0" quotePrefix="1" applyFont="1" applyBorder="1" applyAlignment="1">
      <alignment vertical="center"/>
    </xf>
    <xf numFmtId="0" fontId="37" fillId="0" borderId="9" xfId="0" applyFont="1" applyBorder="1"/>
    <xf numFmtId="3" fontId="37" fillId="13" borderId="9" xfId="0" applyNumberFormat="1" applyFont="1" applyFill="1" applyBorder="1" applyAlignment="1">
      <alignment horizontal="center"/>
    </xf>
    <xf numFmtId="0" fontId="37" fillId="0" borderId="5" xfId="0" applyFont="1" applyBorder="1"/>
    <xf numFmtId="0" fontId="37" fillId="0" borderId="12" xfId="0" applyFont="1" applyBorder="1"/>
    <xf numFmtId="0" fontId="37" fillId="13" borderId="9" xfId="0" applyFont="1" applyFill="1" applyBorder="1" applyAlignment="1">
      <alignment horizontal="center" vertical="center"/>
    </xf>
    <xf numFmtId="41" fontId="37" fillId="13" borderId="9" xfId="8" applyFont="1" applyFill="1" applyBorder="1"/>
    <xf numFmtId="0" fontId="33" fillId="7" borderId="0" xfId="0" applyFont="1" applyFill="1"/>
    <xf numFmtId="0" fontId="3" fillId="0" borderId="0" xfId="0" applyFont="1"/>
    <xf numFmtId="0" fontId="3" fillId="0" borderId="0" xfId="0" applyFont="1" applyAlignment="1">
      <alignment horizontal="left"/>
    </xf>
    <xf numFmtId="0" fontId="3" fillId="0" borderId="0" xfId="0" applyFont="1"/>
    <xf numFmtId="0" fontId="3" fillId="0" borderId="0" xfId="0" applyFont="1" applyAlignment="1">
      <alignment horizontal="left"/>
    </xf>
    <xf numFmtId="0" fontId="3" fillId="0" borderId="0" xfId="0" applyFont="1"/>
    <xf numFmtId="0" fontId="3" fillId="0" borderId="0" xfId="0" applyFont="1"/>
    <xf numFmtId="0" fontId="3" fillId="0" borderId="0" xfId="0" applyFont="1" applyAlignment="1">
      <alignment horizontal="center"/>
    </xf>
    <xf numFmtId="41" fontId="12" fillId="7" borderId="0" xfId="8" applyFont="1" applyFill="1"/>
    <xf numFmtId="41" fontId="7" fillId="2" borderId="0" xfId="8" applyNumberFormat="1" applyFont="1" applyFill="1" applyBorder="1"/>
    <xf numFmtId="0" fontId="2" fillId="0" borderId="0" xfId="0" applyFont="1" applyFill="1" applyAlignment="1">
      <alignment horizontal="center" vertical="center" wrapText="1"/>
    </xf>
    <xf numFmtId="0" fontId="17" fillId="7" borderId="0" xfId="0" applyFont="1" applyFill="1" applyAlignment="1">
      <alignment vertical="center"/>
    </xf>
    <xf numFmtId="41" fontId="14" fillId="2" borderId="0" xfId="8" applyFont="1" applyFill="1"/>
    <xf numFmtId="0" fontId="4" fillId="0" borderId="36" xfId="0" applyFont="1" applyBorder="1" applyAlignment="1">
      <alignment vertical="center"/>
    </xf>
    <xf numFmtId="0" fontId="3" fillId="0" borderId="0" xfId="0" applyFont="1"/>
    <xf numFmtId="0" fontId="4" fillId="0" borderId="0" xfId="0" applyFont="1" applyAlignment="1">
      <alignment horizontal="center"/>
    </xf>
    <xf numFmtId="41" fontId="4" fillId="0" borderId="9" xfId="8" applyFont="1" applyFill="1" applyBorder="1"/>
    <xf numFmtId="4" fontId="3" fillId="0" borderId="0" xfId="0" applyNumberFormat="1" applyFont="1" applyFill="1" applyAlignment="1">
      <alignment horizontal="center" vertical="center" wrapText="1"/>
    </xf>
    <xf numFmtId="4" fontId="3" fillId="0" borderId="21" xfId="0" applyNumberFormat="1" applyFont="1" applyFill="1" applyBorder="1" applyAlignment="1">
      <alignment horizontal="center" vertical="center" wrapText="1"/>
    </xf>
    <xf numFmtId="0" fontId="3" fillId="0" borderId="0" xfId="0" applyFont="1"/>
    <xf numFmtId="3" fontId="3" fillId="0" borderId="0" xfId="0" applyNumberFormat="1" applyFont="1" applyAlignment="1">
      <alignment horizontal="center"/>
    </xf>
    <xf numFmtId="0" fontId="16" fillId="0" borderId="0" xfId="0" applyFont="1"/>
    <xf numFmtId="41" fontId="3" fillId="0" borderId="0" xfId="0" applyNumberFormat="1" applyFont="1" applyFill="1" applyBorder="1"/>
    <xf numFmtId="0" fontId="33" fillId="0" borderId="0" xfId="0" applyFont="1" applyFill="1" applyBorder="1" applyAlignment="1">
      <alignment horizontal="left" wrapText="1"/>
    </xf>
    <xf numFmtId="0" fontId="4" fillId="0" borderId="0" xfId="0" applyFont="1" applyFill="1" applyBorder="1"/>
    <xf numFmtId="41" fontId="4" fillId="0" borderId="0" xfId="0" applyNumberFormat="1" applyFont="1" applyFill="1" applyBorder="1"/>
    <xf numFmtId="0" fontId="3" fillId="0" borderId="0" xfId="0" applyFont="1"/>
    <xf numFmtId="0" fontId="3" fillId="0" borderId="0" xfId="0" applyFont="1"/>
    <xf numFmtId="0" fontId="3" fillId="0" borderId="0" xfId="0" quotePrefix="1" applyFont="1" applyFill="1"/>
    <xf numFmtId="0" fontId="3" fillId="0" borderId="0" xfId="0" applyFont="1"/>
    <xf numFmtId="0" fontId="3" fillId="0" borderId="0" xfId="0" applyFont="1" applyAlignment="1">
      <alignment horizontal="center"/>
    </xf>
    <xf numFmtId="0" fontId="3" fillId="0" borderId="0" xfId="0" applyFont="1"/>
    <xf numFmtId="0" fontId="3" fillId="7" borderId="0" xfId="0" applyFont="1" applyFill="1" applyBorder="1"/>
    <xf numFmtId="41" fontId="3" fillId="0" borderId="0" xfId="8" applyFont="1" applyFill="1" applyAlignment="1">
      <alignment vertical="center"/>
    </xf>
    <xf numFmtId="41" fontId="6" fillId="0" borderId="0" xfId="8" applyFont="1" applyFill="1"/>
    <xf numFmtId="41" fontId="4" fillId="0" borderId="0" xfId="8" applyFont="1" applyFill="1" applyAlignment="1">
      <alignment horizontal="center" wrapText="1"/>
    </xf>
    <xf numFmtId="41" fontId="7" fillId="0" borderId="0" xfId="8" applyFont="1" applyFill="1" applyAlignment="1">
      <alignment horizontal="center" wrapText="1"/>
    </xf>
    <xf numFmtId="41" fontId="4" fillId="7" borderId="0" xfId="0" applyNumberFormat="1" applyFont="1" applyFill="1" applyAlignment="1">
      <alignment horizontal="center"/>
    </xf>
    <xf numFmtId="41" fontId="3" fillId="0" borderId="9" xfId="8" applyFont="1" applyFill="1" applyBorder="1" applyAlignment="1">
      <alignment horizontal="left"/>
    </xf>
    <xf numFmtId="0" fontId="4" fillId="0" borderId="9" xfId="0" applyFont="1" applyFill="1" applyBorder="1" applyAlignment="1">
      <alignment horizontal="center" vertical="center" wrapText="1"/>
    </xf>
    <xf numFmtId="41" fontId="3" fillId="0" borderId="0" xfId="8" applyFont="1" applyFill="1" applyAlignment="1">
      <alignment horizontal="right"/>
    </xf>
    <xf numFmtId="41" fontId="3" fillId="0" borderId="0" xfId="8" quotePrefix="1" applyFont="1" applyFill="1" applyAlignment="1">
      <alignment horizontal="right"/>
    </xf>
    <xf numFmtId="13" fontId="3" fillId="0" borderId="0" xfId="8" quotePrefix="1" applyNumberFormat="1" applyFont="1" applyFill="1" applyAlignment="1">
      <alignment horizontal="right"/>
    </xf>
    <xf numFmtId="0" fontId="3" fillId="0" borderId="0" xfId="0" applyFont="1"/>
    <xf numFmtId="0" fontId="3" fillId="0" borderId="0" xfId="0" applyFont="1" applyAlignment="1">
      <alignment horizontal="center"/>
    </xf>
    <xf numFmtId="41" fontId="2" fillId="0" borderId="3" xfId="8" applyNumberFormat="1" applyFont="1" applyFill="1" applyBorder="1"/>
    <xf numFmtId="0" fontId="3" fillId="0" borderId="0" xfId="0" applyFont="1"/>
    <xf numFmtId="0" fontId="3" fillId="0" borderId="0" xfId="0" applyFont="1"/>
    <xf numFmtId="10" fontId="3" fillId="0" borderId="9" xfId="9" applyNumberFormat="1" applyFont="1" applyFill="1" applyBorder="1" applyAlignment="1">
      <alignment horizontal="center" vertical="center" wrapText="1"/>
    </xf>
    <xf numFmtId="41" fontId="3" fillId="0" borderId="9" xfId="8" applyFont="1" applyFill="1" applyBorder="1" applyAlignment="1">
      <alignment horizontal="center" vertical="center" wrapText="1"/>
    </xf>
    <xf numFmtId="0" fontId="12" fillId="0" borderId="0" xfId="13" applyFont="1" applyFill="1" applyAlignment="1">
      <alignment horizontal="center"/>
    </xf>
    <xf numFmtId="0" fontId="3" fillId="0" borderId="0" xfId="0" applyFont="1"/>
    <xf numFmtId="0" fontId="3" fillId="0" borderId="0" xfId="0" applyFont="1"/>
    <xf numFmtId="0" fontId="3" fillId="0" borderId="0" xfId="0" applyFont="1" applyFill="1"/>
    <xf numFmtId="0" fontId="3" fillId="0" borderId="0" xfId="0" applyFont="1" applyAlignment="1">
      <alignment horizontal="center"/>
    </xf>
    <xf numFmtId="41" fontId="7" fillId="0" borderId="33" xfId="8" applyFont="1" applyFill="1" applyBorder="1" applyAlignment="1">
      <alignment horizontal="center" vertical="center" wrapText="1"/>
    </xf>
    <xf numFmtId="0" fontId="3" fillId="0" borderId="0" xfId="0" applyFont="1"/>
    <xf numFmtId="0" fontId="3" fillId="0" borderId="0" xfId="0" applyFont="1" applyFill="1"/>
    <xf numFmtId="41" fontId="4" fillId="0" borderId="9" xfId="0" applyNumberFormat="1" applyFont="1" applyFill="1" applyBorder="1"/>
    <xf numFmtId="49"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xf>
    <xf numFmtId="41" fontId="16" fillId="0" borderId="0" xfId="8" applyFont="1" applyFill="1" applyBorder="1" applyAlignment="1">
      <alignment horizontal="center" vertical="center"/>
    </xf>
    <xf numFmtId="0" fontId="0" fillId="0" borderId="0" xfId="0" applyFill="1" applyBorder="1"/>
    <xf numFmtId="49" fontId="0" fillId="0" borderId="0" xfId="0" applyNumberFormat="1" applyFill="1" applyBorder="1"/>
    <xf numFmtId="41" fontId="0" fillId="0" borderId="0" xfId="0" applyNumberFormat="1" applyFill="1" applyBorder="1"/>
    <xf numFmtId="0" fontId="15" fillId="0" borderId="0" xfId="0" applyFont="1" applyFill="1" applyBorder="1"/>
    <xf numFmtId="10" fontId="37" fillId="13" borderId="5" xfId="8" applyNumberFormat="1" applyFont="1" applyFill="1" applyBorder="1" applyAlignment="1">
      <alignment horizontal="center"/>
    </xf>
    <xf numFmtId="0" fontId="37" fillId="13" borderId="12" xfId="8" applyNumberFormat="1" applyFont="1" applyFill="1" applyBorder="1" applyAlignment="1">
      <alignment horizontal="center"/>
    </xf>
    <xf numFmtId="0" fontId="3" fillId="0" borderId="0" xfId="0" applyFont="1"/>
    <xf numFmtId="0" fontId="16" fillId="5" borderId="0" xfId="0" applyFont="1" applyFill="1" applyAlignment="1">
      <alignment horizontal="left" vertical="center"/>
    </xf>
    <xf numFmtId="0" fontId="7" fillId="0" borderId="0" xfId="0" applyFont="1" applyFill="1" applyAlignment="1">
      <alignment horizontal="center"/>
    </xf>
    <xf numFmtId="0" fontId="4" fillId="0" borderId="0" xfId="0" applyFont="1" applyFill="1" applyAlignment="1">
      <alignment horizontal="center"/>
    </xf>
    <xf numFmtId="0" fontId="2" fillId="0" borderId="0" xfId="0" applyFont="1" applyFill="1" applyAlignment="1">
      <alignment horizontal="left"/>
    </xf>
    <xf numFmtId="0" fontId="7" fillId="0" borderId="0" xfId="0" applyFont="1" applyFill="1" applyAlignment="1">
      <alignment horizontal="left"/>
    </xf>
    <xf numFmtId="0" fontId="3" fillId="0" borderId="0" xfId="0" applyFont="1" applyAlignment="1">
      <alignment horizontal="left"/>
    </xf>
    <xf numFmtId="0" fontId="7" fillId="0" borderId="0" xfId="0" applyFont="1" applyFill="1" applyAlignment="1">
      <alignment horizontal="left" vertical="center"/>
    </xf>
    <xf numFmtId="0" fontId="3" fillId="0" borderId="0" xfId="0" applyFont="1" applyFill="1"/>
    <xf numFmtId="3" fontId="3" fillId="0" borderId="0" xfId="0" applyNumberFormat="1" applyFont="1" applyFill="1" applyAlignment="1">
      <alignment horizontal="center"/>
    </xf>
    <xf numFmtId="0" fontId="3" fillId="0" borderId="0" xfId="0" applyFont="1" applyFill="1" applyAlignment="1">
      <alignment horizontal="center"/>
    </xf>
    <xf numFmtId="0" fontId="7" fillId="0" borderId="0" xfId="0" applyFont="1" applyAlignment="1">
      <alignment horizontal="center"/>
    </xf>
    <xf numFmtId="165" fontId="16" fillId="5" borderId="0" xfId="1" applyNumberFormat="1" applyFont="1" applyFill="1" applyAlignment="1">
      <alignment horizontal="center" vertical="center" wrapText="1"/>
    </xf>
    <xf numFmtId="165" fontId="16" fillId="5" borderId="1" xfId="1" applyNumberFormat="1" applyFont="1" applyFill="1" applyBorder="1" applyAlignment="1">
      <alignment horizontal="center" vertical="center" wrapText="1"/>
    </xf>
    <xf numFmtId="0" fontId="3" fillId="0" borderId="0" xfId="0" applyFont="1" applyAlignment="1">
      <alignment horizontal="center"/>
    </xf>
    <xf numFmtId="0" fontId="16" fillId="0" borderId="0" xfId="0" applyFont="1" applyFill="1" applyAlignment="1">
      <alignment horizontal="center" vertical="center" wrapText="1"/>
    </xf>
    <xf numFmtId="0" fontId="16" fillId="5" borderId="0" xfId="0" applyFont="1" applyFill="1" applyAlignment="1">
      <alignment horizontal="center" vertical="center" wrapText="1"/>
    </xf>
    <xf numFmtId="0" fontId="3" fillId="3" borderId="0" xfId="0" applyFont="1" applyFill="1" applyAlignment="1">
      <alignment horizontal="center"/>
    </xf>
    <xf numFmtId="0" fontId="4" fillId="0" borderId="0" xfId="0" applyFont="1" applyAlignment="1">
      <alignment horizontal="center"/>
    </xf>
    <xf numFmtId="0" fontId="3" fillId="0" borderId="0" xfId="0" applyFont="1" applyFill="1" applyBorder="1" applyAlignment="1">
      <alignment horizontal="center" vertical="center"/>
    </xf>
    <xf numFmtId="0" fontId="2" fillId="0" borderId="0" xfId="0" applyFont="1" applyAlignment="1">
      <alignment horizontal="left" vertical="center"/>
    </xf>
    <xf numFmtId="0" fontId="4" fillId="0" borderId="14" xfId="0" applyFont="1" applyBorder="1" applyAlignment="1">
      <alignment horizontal="justify" vertical="justify" wrapText="1"/>
    </xf>
    <xf numFmtId="0" fontId="4" fillId="0" borderId="0" xfId="0" applyFont="1" applyBorder="1" applyAlignment="1">
      <alignment horizontal="justify" vertical="justify" wrapText="1"/>
    </xf>
    <xf numFmtId="0" fontId="4" fillId="0" borderId="15" xfId="0" applyFont="1" applyBorder="1" applyAlignment="1">
      <alignment horizontal="justify" vertical="justify" wrapText="1"/>
    </xf>
    <xf numFmtId="0" fontId="3" fillId="0" borderId="0" xfId="0" applyFont="1" applyAlignment="1">
      <alignment horizontal="left" vertical="top" wrapText="1"/>
    </xf>
    <xf numFmtId="0" fontId="3" fillId="0" borderId="15" xfId="0" applyFont="1" applyBorder="1" applyAlignment="1">
      <alignment horizontal="left" vertical="top" wrapText="1"/>
    </xf>
    <xf numFmtId="0" fontId="3" fillId="0" borderId="0" xfId="0" applyFont="1" applyAlignment="1">
      <alignment horizontal="left" vertical="center" wrapText="1"/>
    </xf>
    <xf numFmtId="0" fontId="3" fillId="0" borderId="14" xfId="0" applyFont="1" applyBorder="1" applyAlignment="1">
      <alignment horizontal="justify" vertical="justify" wrapText="1"/>
    </xf>
    <xf numFmtId="0" fontId="3" fillId="0" borderId="0" xfId="0" applyFont="1" applyAlignment="1">
      <alignment horizontal="justify" vertical="justify" wrapText="1"/>
    </xf>
    <xf numFmtId="0" fontId="3" fillId="0" borderId="15" xfId="0" applyFont="1" applyBorder="1" applyAlignment="1">
      <alignment horizontal="justify" vertical="justify" wrapText="1"/>
    </xf>
    <xf numFmtId="49" fontId="2" fillId="0" borderId="21" xfId="0" applyNumberFormat="1" applyFont="1" applyFill="1" applyBorder="1" applyAlignment="1">
      <alignment horizontal="left" vertical="center" indent="11"/>
    </xf>
    <xf numFmtId="0" fontId="2" fillId="0" borderId="0" xfId="0" applyFont="1" applyFill="1" applyAlignment="1">
      <alignment horizontal="center" vertical="center" wrapText="1"/>
    </xf>
    <xf numFmtId="0" fontId="3" fillId="0" borderId="0" xfId="0" applyFont="1" applyFill="1" applyAlignment="1">
      <alignment horizontal="left" vertical="center" wrapText="1"/>
    </xf>
    <xf numFmtId="0" fontId="3" fillId="0" borderId="21" xfId="0" applyFont="1" applyFill="1" applyBorder="1" applyAlignment="1">
      <alignment horizontal="left" vertical="center" wrapText="1"/>
    </xf>
    <xf numFmtId="0" fontId="3" fillId="0" borderId="14" xfId="0" applyFont="1" applyBorder="1" applyAlignment="1">
      <alignment horizontal="justify" vertical="justify"/>
    </xf>
    <xf numFmtId="0" fontId="3" fillId="0" borderId="0" xfId="0" applyFont="1" applyAlignment="1">
      <alignment horizontal="justify" vertical="justify"/>
    </xf>
    <xf numFmtId="0" fontId="3" fillId="0" borderId="15" xfId="0" applyFont="1" applyBorder="1" applyAlignment="1">
      <alignment horizontal="justify" vertical="justify"/>
    </xf>
    <xf numFmtId="0" fontId="3" fillId="0" borderId="14" xfId="0" applyFont="1" applyBorder="1" applyAlignment="1">
      <alignment horizontal="left" vertical="top" wrapText="1"/>
    </xf>
    <xf numFmtId="0" fontId="2" fillId="0" borderId="14" xfId="0" applyFont="1" applyBorder="1" applyAlignment="1">
      <alignment horizontal="left" vertical="justify" wrapText="1"/>
    </xf>
    <xf numFmtId="0" fontId="2" fillId="0" borderId="0" xfId="0" applyFont="1" applyAlignment="1">
      <alignment horizontal="left" vertical="justify" wrapText="1"/>
    </xf>
    <xf numFmtId="0" fontId="2" fillId="0" borderId="15" xfId="0" applyFont="1" applyBorder="1" applyAlignment="1">
      <alignment horizontal="left" vertical="justify" wrapText="1"/>
    </xf>
    <xf numFmtId="0" fontId="3" fillId="0" borderId="14" xfId="0" applyFont="1" applyBorder="1" applyAlignment="1">
      <alignment horizontal="left" vertical="justify" wrapText="1"/>
    </xf>
    <xf numFmtId="0" fontId="3" fillId="0" borderId="0" xfId="0" applyFont="1" applyAlignment="1">
      <alignment horizontal="left" vertical="justify" wrapText="1"/>
    </xf>
    <xf numFmtId="0" fontId="3" fillId="0" borderId="15" xfId="0" applyFont="1" applyBorder="1" applyAlignment="1">
      <alignment horizontal="left" vertical="justify" wrapText="1"/>
    </xf>
    <xf numFmtId="0" fontId="3" fillId="0" borderId="0" xfId="0" applyFont="1" applyAlignment="1">
      <alignment horizontal="left" vertical="top"/>
    </xf>
    <xf numFmtId="0" fontId="3" fillId="0" borderId="15" xfId="0" applyFont="1" applyBorder="1" applyAlignment="1">
      <alignment horizontal="left" vertical="top"/>
    </xf>
    <xf numFmtId="0" fontId="7" fillId="0" borderId="14" xfId="0" applyFont="1" applyBorder="1" applyAlignment="1">
      <alignment horizontal="left" vertical="justify" wrapText="1"/>
    </xf>
    <xf numFmtId="0" fontId="7" fillId="0" borderId="0" xfId="0" applyFont="1" applyAlignment="1">
      <alignment horizontal="left" vertical="justify" wrapText="1"/>
    </xf>
    <xf numFmtId="0" fontId="7" fillId="0" borderId="15" xfId="0" applyFont="1" applyBorder="1" applyAlignment="1">
      <alignment horizontal="left" vertical="justify" wrapText="1"/>
    </xf>
    <xf numFmtId="0" fontId="6" fillId="0" borderId="14" xfId="0" applyFont="1" applyBorder="1" applyAlignment="1">
      <alignment horizontal="left" vertical="top" wrapText="1"/>
    </xf>
    <xf numFmtId="0" fontId="6" fillId="0" borderId="0" xfId="0" applyFont="1" applyAlignment="1">
      <alignment horizontal="left" vertical="top" wrapText="1"/>
    </xf>
    <xf numFmtId="0" fontId="6" fillId="0" borderId="15" xfId="0" applyFont="1" applyBorder="1" applyAlignment="1">
      <alignment horizontal="left" vertical="top" wrapText="1"/>
    </xf>
    <xf numFmtId="49" fontId="2" fillId="0" borderId="48" xfId="0" applyNumberFormat="1" applyFont="1" applyFill="1" applyBorder="1" applyAlignment="1">
      <alignment horizontal="left" vertical="center" indent="11"/>
    </xf>
    <xf numFmtId="0" fontId="2" fillId="0" borderId="47" xfId="0" applyFont="1" applyFill="1" applyBorder="1" applyAlignment="1">
      <alignment horizontal="center" vertical="center" wrapText="1"/>
    </xf>
    <xf numFmtId="0" fontId="4" fillId="0" borderId="8" xfId="0" applyFont="1" applyFill="1" applyBorder="1" applyAlignment="1">
      <alignment horizontal="left" vertical="justify" wrapText="1"/>
    </xf>
    <xf numFmtId="0" fontId="4" fillId="0" borderId="1" xfId="0" applyFont="1" applyFill="1" applyBorder="1" applyAlignment="1">
      <alignment horizontal="left" vertical="justify" wrapText="1"/>
    </xf>
    <xf numFmtId="0" fontId="4" fillId="0" borderId="11" xfId="0" applyFont="1" applyFill="1" applyBorder="1" applyAlignment="1">
      <alignment horizontal="left" vertical="justify" wrapText="1"/>
    </xf>
    <xf numFmtId="0" fontId="16" fillId="5" borderId="14" xfId="0" applyFont="1" applyFill="1" applyBorder="1" applyAlignment="1">
      <alignment horizontal="left" vertical="center"/>
    </xf>
    <xf numFmtId="0" fontId="16" fillId="5" borderId="15" xfId="0" applyFont="1" applyFill="1" applyBorder="1" applyAlignment="1">
      <alignment horizontal="left" vertical="center"/>
    </xf>
    <xf numFmtId="0" fontId="4" fillId="0" borderId="6" xfId="0" applyFont="1" applyBorder="1" applyAlignment="1">
      <alignment horizontal="justify" vertical="justify" wrapText="1"/>
    </xf>
    <xf numFmtId="0" fontId="4" fillId="0" borderId="3" xfId="0" applyFont="1" applyBorder="1" applyAlignment="1">
      <alignment horizontal="justify" vertical="justify" wrapText="1"/>
    </xf>
    <xf numFmtId="0" fontId="4" fillId="0" borderId="7" xfId="0" applyFont="1" applyBorder="1" applyAlignment="1">
      <alignment horizontal="justify" vertical="justify" wrapText="1"/>
    </xf>
    <xf numFmtId="0" fontId="3" fillId="0" borderId="14" xfId="0" applyFont="1" applyBorder="1" applyAlignment="1">
      <alignment horizontal="left" vertical="justify"/>
    </xf>
    <xf numFmtId="0" fontId="3" fillId="0" borderId="0" xfId="0" applyFont="1" applyAlignment="1">
      <alignment horizontal="left" vertical="justify"/>
    </xf>
    <xf numFmtId="0" fontId="3" fillId="0" borderId="15" xfId="0" applyFont="1" applyBorder="1" applyAlignment="1">
      <alignment horizontal="left" vertical="justify"/>
    </xf>
    <xf numFmtId="0" fontId="3" fillId="2" borderId="0" xfId="0" applyFont="1" applyFill="1" applyAlignment="1">
      <alignment horizontal="center"/>
    </xf>
    <xf numFmtId="0" fontId="16" fillId="5" borderId="0" xfId="0" applyFont="1" applyFill="1" applyAlignment="1">
      <alignment horizontal="left"/>
    </xf>
    <xf numFmtId="0" fontId="3" fillId="2" borderId="5" xfId="0" applyFont="1" applyFill="1" applyBorder="1" applyAlignment="1">
      <alignment horizontal="center"/>
    </xf>
    <xf numFmtId="0" fontId="3" fillId="2" borderId="12" xfId="0" applyFont="1" applyFill="1" applyBorder="1" applyAlignment="1">
      <alignment horizontal="center"/>
    </xf>
    <xf numFmtId="0" fontId="26" fillId="9" borderId="5" xfId="77" applyFont="1" applyFill="1" applyBorder="1" applyAlignment="1">
      <alignment horizontal="left" vertical="center"/>
    </xf>
    <xf numFmtId="0" fontId="26" fillId="9" borderId="2" xfId="77" applyFont="1" applyFill="1" applyBorder="1" applyAlignment="1">
      <alignment horizontal="left" vertical="center"/>
    </xf>
    <xf numFmtId="0" fontId="26" fillId="9" borderId="12" xfId="77" applyFont="1" applyFill="1" applyBorder="1" applyAlignment="1">
      <alignment horizontal="left" vertical="center"/>
    </xf>
    <xf numFmtId="41" fontId="16" fillId="5" borderId="0" xfId="8" applyFont="1" applyFill="1" applyAlignment="1">
      <alignment horizontal="left" vertical="center"/>
    </xf>
    <xf numFmtId="0" fontId="3" fillId="2" borderId="0" xfId="0" applyFont="1" applyFill="1" applyAlignment="1">
      <alignment horizontal="left"/>
    </xf>
    <xf numFmtId="0" fontId="23" fillId="2" borderId="0" xfId="0" applyFont="1" applyFill="1" applyAlignment="1">
      <alignment horizontal="left"/>
    </xf>
    <xf numFmtId="0" fontId="16" fillId="5" borderId="0" xfId="0" applyFont="1" applyFill="1" applyAlignment="1">
      <alignment horizontal="center" vertical="center"/>
    </xf>
    <xf numFmtId="0" fontId="3" fillId="7" borderId="0" xfId="0" applyFont="1" applyFill="1" applyAlignment="1">
      <alignment horizontal="left"/>
    </xf>
    <xf numFmtId="0" fontId="4" fillId="0" borderId="42" xfId="0" applyFont="1" applyBorder="1" applyAlignment="1">
      <alignment horizontal="center" vertical="center" wrapText="1"/>
    </xf>
    <xf numFmtId="0" fontId="4" fillId="0" borderId="41" xfId="0" applyFont="1" applyBorder="1" applyAlignment="1">
      <alignment horizontal="center" vertical="center" wrapText="1"/>
    </xf>
    <xf numFmtId="49" fontId="16" fillId="5" borderId="44" xfId="0" applyNumberFormat="1" applyFont="1" applyFill="1" applyBorder="1" applyAlignment="1">
      <alignment horizontal="center"/>
    </xf>
    <xf numFmtId="49" fontId="16" fillId="5" borderId="45" xfId="0" applyNumberFormat="1" applyFont="1" applyFill="1" applyBorder="1" applyAlignment="1">
      <alignment horizontal="center"/>
    </xf>
    <xf numFmtId="49" fontId="16" fillId="5" borderId="46" xfId="0" applyNumberFormat="1" applyFont="1" applyFill="1" applyBorder="1" applyAlignment="1">
      <alignment horizontal="center"/>
    </xf>
    <xf numFmtId="0" fontId="16" fillId="5" borderId="0" xfId="0" applyFont="1" applyFill="1" applyBorder="1" applyAlignment="1">
      <alignment horizontal="left"/>
    </xf>
    <xf numFmtId="9" fontId="6" fillId="7" borderId="0" xfId="9" applyFont="1" applyFill="1" applyBorder="1" applyAlignment="1">
      <alignment horizontal="center"/>
    </xf>
    <xf numFmtId="9" fontId="6" fillId="7" borderId="0" xfId="9" applyFont="1" applyFill="1" applyBorder="1" applyAlignment="1">
      <alignment horizontal="left"/>
    </xf>
    <xf numFmtId="0" fontId="6" fillId="7" borderId="0" xfId="0" applyFont="1" applyFill="1" applyBorder="1" applyAlignment="1">
      <alignment horizontal="left"/>
    </xf>
    <xf numFmtId="0" fontId="21" fillId="7" borderId="0" xfId="0" applyFont="1" applyFill="1" applyAlignment="1">
      <alignment horizontal="left" vertical="center" wrapText="1"/>
    </xf>
    <xf numFmtId="0" fontId="3" fillId="7" borderId="0" xfId="0" applyFont="1" applyFill="1" applyAlignment="1">
      <alignment horizontal="left" vertical="center"/>
    </xf>
    <xf numFmtId="0" fontId="4" fillId="7" borderId="0" xfId="0" applyFont="1" applyFill="1" applyAlignment="1">
      <alignment horizontal="left" wrapText="1"/>
    </xf>
  </cellXfs>
  <cellStyles count="668">
    <cellStyle name="          _x000d__x000a_386grabber=VGA.3GR_x000d__x000a_ 10" xfId="384" xr:uid="{2767F292-D169-46A9-BC86-1C5BA8E11519}"/>
    <cellStyle name="          _x000d__x000a_386grabber=VGA.3GR_x000d__x000a_ 11" xfId="385" xr:uid="{F1D5F465-9F5C-4053-BB86-4834EC4AEFE5}"/>
    <cellStyle name="          _x000d__x000a_386grabber=VGA.3GR_x000d__x000a_ 2" xfId="386" xr:uid="{99F52279-2084-4E43-AF90-6C2C17C34E3D}"/>
    <cellStyle name="Comma" xfId="208" xr:uid="{4FAC3D94-6FB0-4FA3-8E08-2DE02E0E29F7}"/>
    <cellStyle name="Comma 4 2" xfId="74" xr:uid="{00000000-0005-0000-0000-000000000000}"/>
    <cellStyle name="Comma 4 2 2" xfId="138" xr:uid="{72F4C699-3E38-45BE-9605-EE73320D28AE}"/>
    <cellStyle name="Comma 4 2 2 2" xfId="176" xr:uid="{FA775C06-835F-4F1B-A39B-A0F312E6081D}"/>
    <cellStyle name="Comma 4 2 2 2 2" xfId="315" xr:uid="{6E017880-DF34-4708-ACE1-090B0BF6C866}"/>
    <cellStyle name="Comma 4 2 2 2 2 2" xfId="601" xr:uid="{5A8A4752-C119-4FF4-87B4-C83AC9E207E3}"/>
    <cellStyle name="Comma 4 2 2 2 3" xfId="483" xr:uid="{2B116A77-40D1-4120-9362-040C38E8769A}"/>
    <cellStyle name="Comma 4 2 2 3" xfId="278" xr:uid="{315EF842-3596-48CC-B02B-D9A977ED8B82}"/>
    <cellStyle name="Comma 4 2 2 3 2" xfId="564" xr:uid="{4BCB0781-192D-46A5-94E7-E17A65213D32}"/>
    <cellStyle name="Comma 4 2 2 4" xfId="446" xr:uid="{36A634C1-AC9D-4825-9101-BC3C57F1F491}"/>
    <cellStyle name="Comma 4 2 3" xfId="158" xr:uid="{D38D4A3A-3E79-4FE2-B19E-9E7A65A00C11}"/>
    <cellStyle name="Comma 4 2 3 2" xfId="297" xr:uid="{32FCDCD5-EA3F-40AF-8B95-811BB986B24F}"/>
    <cellStyle name="Comma 4 2 3 2 2" xfId="583" xr:uid="{07EC3E4C-38BC-468A-A788-787FE3DDB115}"/>
    <cellStyle name="Comma 4 2 3 3" xfId="465" xr:uid="{8FC4B467-6119-48F3-8ED8-DC7CA8B5DA3F}"/>
    <cellStyle name="Comma 4 2 4" xfId="217" xr:uid="{54E72684-8487-4512-A54B-D64043D3C1E0}"/>
    <cellStyle name="Comma 4 2 4 2" xfId="338" xr:uid="{C42D9F5E-ED64-40EA-923E-783A2BEEB5FD}"/>
    <cellStyle name="Comma 4 2 4 2 2" xfId="624" xr:uid="{476C6C80-FF55-4507-8706-54BA7B1F56CF}"/>
    <cellStyle name="Comma 4 2 4 3" xfId="508" xr:uid="{381F3FA6-7D47-4B0C-A13E-CFB7FDCBEB84}"/>
    <cellStyle name="Comma 4 2 5" xfId="252" xr:uid="{83302C4F-2217-4F47-8081-63427B8B596D}"/>
    <cellStyle name="Comma 4 2 5 2" xfId="368" xr:uid="{108A234B-D262-4386-8D80-A67B46EAA276}"/>
    <cellStyle name="Comma 4 2 5 2 2" xfId="654" xr:uid="{71C8FAEE-0E54-4C8A-B2AF-4BEA4AF1E2C7}"/>
    <cellStyle name="Comma 4 2 5 3" xfId="538" xr:uid="{F9BB9E6E-6035-49A7-A6F6-D5AF63B990C7}"/>
    <cellStyle name="Comma 4 2 6" xfId="97" xr:uid="{321C97CD-0402-44E4-B61F-7ED20345C826}"/>
    <cellStyle name="Comma 4 2 6 2" xfId="421" xr:uid="{5F87F38C-A046-40D0-B35C-3057DF0324D5}"/>
    <cellStyle name="Comma 4 2 7" xfId="409" xr:uid="{F99AB153-1FC9-4042-9621-C9C4ED82A7BC}"/>
    <cellStyle name="Currency_HOJA DE TRABAJO" xfId="387" xr:uid="{E7E15FD3-C569-4AC4-B838-008C5D0A82DC}"/>
    <cellStyle name="Excel Built-in Normal" xfId="107" xr:uid="{705AF01C-DC90-4052-A434-DA4AA47C8B8E}"/>
    <cellStyle name="Excel Built-in Normal 2" xfId="96" xr:uid="{037E73E1-5903-4E76-A7CF-7D8C64A8E87D}"/>
    <cellStyle name="Excel Built-in Normal 3" xfId="429" xr:uid="{3FB57BF8-68E0-443C-A435-62AC294E8DA6}"/>
    <cellStyle name="Hipervínculo" xfId="13" builtinId="8"/>
    <cellStyle name="Millares" xfId="1" builtinId="3"/>
    <cellStyle name="Millares [0]" xfId="8" builtinId="6"/>
    <cellStyle name="Millares [0] 10" xfId="233" xr:uid="{AEE13529-8051-4A3B-8345-7A0C661170D4}"/>
    <cellStyle name="Millares [0] 10 2" xfId="354" xr:uid="{08C4A0A1-6367-4D50-B87F-E29541A40CB6}"/>
    <cellStyle name="Millares [0] 10 2 2" xfId="640" xr:uid="{F5F1FCBB-0D38-4CD2-B7A3-E5835E9B84CB}"/>
    <cellStyle name="Millares [0] 10 3" xfId="524" xr:uid="{1EAAF193-B150-4177-A9A9-3BF7400E6A58}"/>
    <cellStyle name="Millares [0] 11" xfId="239" xr:uid="{4D8A6B98-0C68-44A4-B54B-E16A84D8353D}"/>
    <cellStyle name="Millares [0] 11 2" xfId="360" xr:uid="{BC74729A-A664-4EBA-91AA-E2E942B499B7}"/>
    <cellStyle name="Millares [0] 11 2 2" xfId="646" xr:uid="{74EB92B4-0C78-4615-8E97-0559C42BB612}"/>
    <cellStyle name="Millares [0] 11 3" xfId="530" xr:uid="{90D1795D-C912-454B-9611-08F78CEE1CB3}"/>
    <cellStyle name="Millares [0] 12" xfId="245" xr:uid="{D8C69CEF-5715-4B56-9BEC-F4D2E5DF8729}"/>
    <cellStyle name="Millares [0] 12 2" xfId="361" xr:uid="{266BCC49-09C1-4BFE-BF9C-334A28739C75}"/>
    <cellStyle name="Millares [0] 12 2 2" xfId="647" xr:uid="{1A45005B-4EBF-4441-9C35-CB4EF3FA17C3}"/>
    <cellStyle name="Millares [0] 12 3" xfId="531" xr:uid="{645E1F23-CEC2-4F6D-83AC-27BA4D843295}"/>
    <cellStyle name="Millares [0] 13" xfId="92" xr:uid="{19D47102-E6FE-477A-BE60-F5AEEBFEB1DF}"/>
    <cellStyle name="Millares [0] 13 2" xfId="417" xr:uid="{58A71457-77A4-4343-A2E8-7770E6D9656C}"/>
    <cellStyle name="Millares [0] 14" xfId="266" xr:uid="{4F6E3498-35F8-44A6-BCD3-9A23CE2D978E}"/>
    <cellStyle name="Millares [0] 14 2" xfId="552" xr:uid="{B41B7053-3DB1-4AAA-9747-57752C8393F0}"/>
    <cellStyle name="Millares [0] 15" xfId="406" xr:uid="{F9FA1524-7D5A-46FF-8272-117678B97B1E}"/>
    <cellStyle name="Millares [0] 16" xfId="382" xr:uid="{A73A4747-D51E-49F8-9EB0-B4D1870BF0D4}"/>
    <cellStyle name="Millares [0] 17" xfId="667" xr:uid="{67F1C1E1-D3D5-4C3E-A29D-76243595B6A6}"/>
    <cellStyle name="Millares [0] 2" xfId="114" xr:uid="{9EC8872A-42AE-483A-8980-65265A668B95}"/>
    <cellStyle name="Millares [0] 2 2" xfId="264" xr:uid="{18E2EAE0-6109-420E-A437-3EA84F273576}"/>
    <cellStyle name="Millares [0] 2 2 2" xfId="380" xr:uid="{7269B4A1-A50F-4BBE-96E7-7B5CAF4EA25D}"/>
    <cellStyle name="Millares [0] 2 2 2 2" xfId="666" xr:uid="{D9C43D91-B219-4B37-B49A-8702CA631DB1}"/>
    <cellStyle name="Millares [0] 2 2 3" xfId="550" xr:uid="{7F4FB50D-5B1F-4A7F-AC2E-941DEC04D7DF}"/>
    <cellStyle name="Millares [0] 2 3" xfId="432" xr:uid="{6660DD25-3FBB-4945-9E57-0F891E0864E7}"/>
    <cellStyle name="Millares [0] 2 4" xfId="389" xr:uid="{16EADD61-9015-4985-A675-A44D8C9841A9}"/>
    <cellStyle name="Millares [0] 3" xfId="81" xr:uid="{00000000-0005-0000-0000-000004000000}"/>
    <cellStyle name="Millares [0] 4" xfId="135" xr:uid="{B490D309-C396-4BE0-A3CD-288F2EA7E985}"/>
    <cellStyle name="Millares [0] 4 2" xfId="173" xr:uid="{591A8021-EA0C-4C07-9093-6D2EB215F88A}"/>
    <cellStyle name="Millares [0] 4 2 2" xfId="312" xr:uid="{8444AF08-79E6-4AE1-8BD2-2AA71D342272}"/>
    <cellStyle name="Millares [0] 4 2 2 2" xfId="598" xr:uid="{DABB2E57-A633-43B1-BCD5-47AB17B5335B}"/>
    <cellStyle name="Millares [0] 4 2 3" xfId="480" xr:uid="{5E1D0EAB-BB65-4CED-AC1A-E56A871938EB}"/>
    <cellStyle name="Millares [0] 4 3" xfId="214" xr:uid="{6E80C2FD-AD73-4CDE-A2BB-65903D948464}"/>
    <cellStyle name="Millares [0] 4 3 2" xfId="335" xr:uid="{E4D3FBF9-320A-44D3-8F86-AD0122346A1C}"/>
    <cellStyle name="Millares [0] 4 3 2 2" xfId="621" xr:uid="{877A46ED-E0BB-49EE-BCA2-85B7C27525C3}"/>
    <cellStyle name="Millares [0] 4 3 3" xfId="505" xr:uid="{005649EF-924D-4D64-B259-61FC2DD579ED}"/>
    <cellStyle name="Millares [0] 4 4" xfId="249" xr:uid="{47762D79-9DBB-41E7-AAD2-0C057A47267C}"/>
    <cellStyle name="Millares [0] 4 4 2" xfId="365" xr:uid="{10EB057F-FD11-4D7D-826E-EB458D315F05}"/>
    <cellStyle name="Millares [0] 4 4 2 2" xfId="651" xr:uid="{8646BEB0-648F-413B-9AB9-4088D601E2E4}"/>
    <cellStyle name="Millares [0] 4 4 3" xfId="535" xr:uid="{6EDF7A90-7CAA-4317-B6FD-482D0391F935}"/>
    <cellStyle name="Millares [0] 4 5" xfId="275" xr:uid="{803376E6-FA31-4D9D-96B9-17863390B40F}"/>
    <cellStyle name="Millares [0] 4 5 2" xfId="561" xr:uid="{1C75DE68-9372-49F9-8AD4-679AB1D5CD8C}"/>
    <cellStyle name="Millares [0] 4 6" xfId="443" xr:uid="{7DB092B0-70C7-4352-82B2-37DC8EBD7853}"/>
    <cellStyle name="Millares [0] 5" xfId="131" xr:uid="{079EDA6A-219B-4FB0-8FE5-8B687F98F049}"/>
    <cellStyle name="Millares [0] 5 2" xfId="169" xr:uid="{F61FC472-8C07-402B-8598-4F92FBE1D5E2}"/>
    <cellStyle name="Millares [0] 5 2 2" xfId="308" xr:uid="{2A6596B1-1547-4582-9A7A-294034EFEC11}"/>
    <cellStyle name="Millares [0] 5 2 2 2" xfId="594" xr:uid="{B566ABFB-4814-4123-A203-FFFE13AAFA91}"/>
    <cellStyle name="Millares [0] 5 2 3" xfId="476" xr:uid="{64489F0D-76AC-4594-9888-61DD867AFE7F}"/>
    <cellStyle name="Millares [0] 5 3" xfId="271" xr:uid="{7997C3F0-215F-4B90-B24D-C2420E7E1B01}"/>
    <cellStyle name="Millares [0] 5 3 2" xfId="557" xr:uid="{5B67086B-9A77-4F10-B0CE-D2AF38F13269}"/>
    <cellStyle name="Millares [0] 5 4" xfId="439" xr:uid="{906FB11C-2A8C-45C1-9206-05A7882A3E7F}"/>
    <cellStyle name="Millares [0] 6" xfId="151" xr:uid="{6249613A-5081-4E84-AD3C-6B585669369B}"/>
    <cellStyle name="Millares [0] 6 2" xfId="290" xr:uid="{56CD594E-386D-45C7-A6C5-40E1FBAAEBC4}"/>
    <cellStyle name="Millares [0] 6 2 2" xfId="576" xr:uid="{C13DB345-68A6-407E-A8E7-7ACC50530961}"/>
    <cellStyle name="Millares [0] 6 3" xfId="458" xr:uid="{F37FB829-BC3D-4288-B701-1ECECF723525}"/>
    <cellStyle name="Millares [0] 7" xfId="152" xr:uid="{0FBC8B21-EE33-4EA8-A7D7-FE47C1502C3E}"/>
    <cellStyle name="Millares [0] 7 2" xfId="291" xr:uid="{5EC1BE60-C5F4-4438-BA4C-950470B36E96}"/>
    <cellStyle name="Millares [0] 7 2 2" xfId="577" xr:uid="{3A1B63FD-8BAE-48B5-8353-3BF1CCE8CAC4}"/>
    <cellStyle name="Millares [0] 7 3" xfId="459" xr:uid="{C4211375-B26E-4C8B-909C-5F7F0FBFC8CF}"/>
    <cellStyle name="Millares [0] 8" xfId="210" xr:uid="{309C2768-2407-4AC2-B99E-0FC0123848AF}"/>
    <cellStyle name="Millares [0] 8 2" xfId="331" xr:uid="{24998404-E0B3-4014-AF82-B4DEF7269289}"/>
    <cellStyle name="Millares [0] 8 2 2" xfId="617" xr:uid="{3BD17217-5295-4072-8F2F-D23E68939834}"/>
    <cellStyle name="Millares [0] 8 3" xfId="501" xr:uid="{2377E63D-7228-49B9-A095-AFA8B69A7D44}"/>
    <cellStyle name="Millares [0] 9" xfId="229" xr:uid="{F288FF14-24D5-43DF-AA1A-0C0B86AA1E29}"/>
    <cellStyle name="Millares [0] 9 2" xfId="350" xr:uid="{CB17DDF6-3883-4AF1-B95B-75E88AA2C07A}"/>
    <cellStyle name="Millares [0] 9 2 2" xfId="636" xr:uid="{1D35D0F9-CF65-4C80-994C-156D62D866D6}"/>
    <cellStyle name="Millares [0] 9 3" xfId="520" xr:uid="{657AF573-5830-4550-B559-795D01E15D86}"/>
    <cellStyle name="Millares 10" xfId="125" xr:uid="{E59F2D79-1591-4598-A541-B0BC16FB87D7}"/>
    <cellStyle name="Millares 100 11" xfId="11" xr:uid="{00000000-0005-0000-0000-000005000000}"/>
    <cellStyle name="Millares 100 11 2" xfId="137" xr:uid="{D782A4C5-6495-474B-B84C-5C36E679380D}"/>
    <cellStyle name="Millares 100 11 2 2" xfId="175" xr:uid="{AB440485-3130-402B-98C6-4C0078FE660E}"/>
    <cellStyle name="Millares 100 11 2 2 2" xfId="314" xr:uid="{F2EBE971-1EFA-4A7D-924E-72BF08D9460D}"/>
    <cellStyle name="Millares 100 11 2 2 2 2" xfId="600" xr:uid="{46E68165-C6B8-429C-B94B-D12C00871661}"/>
    <cellStyle name="Millares 100 11 2 2 3" xfId="482" xr:uid="{87F28817-5DED-4AB7-9F7C-254CEE7BEB10}"/>
    <cellStyle name="Millares 100 11 2 3" xfId="277" xr:uid="{858FAFE8-7591-4631-8349-602A9AA4B6E7}"/>
    <cellStyle name="Millares 100 11 2 3 2" xfId="563" xr:uid="{5E0BA970-6709-481D-9DAF-CD97B0E14E75}"/>
    <cellStyle name="Millares 100 11 2 4" xfId="445" xr:uid="{23A959D0-A622-45F8-A730-CC3613C2E9B5}"/>
    <cellStyle name="Millares 100 11 3" xfId="157" xr:uid="{14F34149-D8C4-4E04-AEBB-5BADF4B35AF4}"/>
    <cellStyle name="Millares 100 11 3 2" xfId="296" xr:uid="{A104350E-D028-40E4-BFD6-D150209DFC75}"/>
    <cellStyle name="Millares 100 11 3 2 2" xfId="582" xr:uid="{4D37BD13-0450-4E60-9C31-4FC3A8250DE7}"/>
    <cellStyle name="Millares 100 11 3 3" xfId="464" xr:uid="{8F6B0A79-899D-430B-BAA7-72A7884DDBBB}"/>
    <cellStyle name="Millares 100 11 4" xfId="216" xr:uid="{4C885BF3-520E-4420-AD36-3B7824143182}"/>
    <cellStyle name="Millares 100 11 4 2" xfId="337" xr:uid="{48CB68D0-E688-4326-A6F3-891E9C3EE3B8}"/>
    <cellStyle name="Millares 100 11 4 2 2" xfId="623" xr:uid="{C641B5BC-4996-41F1-9FA3-165159A35FA2}"/>
    <cellStyle name="Millares 100 11 4 3" xfId="507" xr:uid="{76A91A96-60B6-414F-A24F-84C20DBA04B2}"/>
    <cellStyle name="Millares 100 11 5" xfId="251" xr:uid="{D18C8AF1-3F2A-4D08-B6BF-F4F83D3B7D88}"/>
    <cellStyle name="Millares 100 11 5 2" xfId="367" xr:uid="{7E665DF1-C0EA-4AD2-B994-EC67252F7D9B}"/>
    <cellStyle name="Millares 100 11 5 2 2" xfId="653" xr:uid="{88575B3A-0B36-4330-AD46-760BD87DB380}"/>
    <cellStyle name="Millares 100 11 5 3" xfId="537" xr:uid="{694CC7FA-B4DA-43A6-8936-2F081B0ADDC6}"/>
    <cellStyle name="Millares 100 11 6" xfId="94" xr:uid="{F4317521-B974-4056-8FBE-57565C307268}"/>
    <cellStyle name="Millares 100 11 6 2" xfId="419" xr:uid="{8D64DDD8-6FD7-4F6B-87B4-63429B026506}"/>
    <cellStyle name="Millares 100 11 7" xfId="408" xr:uid="{4E7C45AB-8EF5-4E7D-B2C0-BBF76002C5A2}"/>
    <cellStyle name="Millares 11" xfId="128" xr:uid="{C4E6944F-E614-4800-AAE6-4BDC948A0BF8}"/>
    <cellStyle name="Millares 11 3" xfId="390" xr:uid="{63F76682-BB57-4228-A2DE-1EEA47959D26}"/>
    <cellStyle name="Millares 12" xfId="104" xr:uid="{1A8F74FC-42B6-4866-B980-171A3B3DDB83}"/>
    <cellStyle name="Millares 12 2" xfId="115" xr:uid="{E83C9908-820B-4D5E-8EE2-5E09810B868E}"/>
    <cellStyle name="Millares 12 2 2" xfId="146" xr:uid="{C04043F6-4C65-4101-9716-2761B5AEE9DC}"/>
    <cellStyle name="Millares 12 2 2 2" xfId="184" xr:uid="{1E776CD3-1CB0-46C0-8074-50F286D9DB04}"/>
    <cellStyle name="Millares 12 2 2 2 2" xfId="323" xr:uid="{CB726705-2E7F-41E3-BEAA-8A79047F7813}"/>
    <cellStyle name="Millares 12 2 2 2 2 2" xfId="609" xr:uid="{54A79B9F-7FF8-4ED4-8E5B-6DF054DB6F4D}"/>
    <cellStyle name="Millares 12 2 2 2 3" xfId="491" xr:uid="{92B98D43-6B12-4B38-BF0F-52E2FE897381}"/>
    <cellStyle name="Millares 12 2 2 3" xfId="286" xr:uid="{E6291FD4-AAE8-42F9-A1A0-C800F1835A54}"/>
    <cellStyle name="Millares 12 2 2 3 2" xfId="572" xr:uid="{091C7B6C-2FB0-49EC-B3BC-4B1681087D3B}"/>
    <cellStyle name="Millares 12 2 2 4" xfId="454" xr:uid="{31C3B149-64E6-451B-8F30-A37C40E757B9}"/>
    <cellStyle name="Millares 12 2 3" xfId="166" xr:uid="{809E1F62-67D1-4A8C-A7FF-B5BB890FBF24}"/>
    <cellStyle name="Millares 12 2 3 2" xfId="305" xr:uid="{00B19B93-F8F1-44C5-B8A2-6C2C50FA3170}"/>
    <cellStyle name="Millares 12 2 3 2 2" xfId="591" xr:uid="{F009773B-FE61-4DB9-A67F-CED3E5B2BA11}"/>
    <cellStyle name="Millares 12 2 3 3" xfId="473" xr:uid="{80388975-499F-4A8B-A16C-6F8823F56373}"/>
    <cellStyle name="Millares 12 2 4" xfId="225" xr:uid="{80CB07F3-062B-442F-99BB-89AF553056C8}"/>
    <cellStyle name="Millares 12 2 4 2" xfId="346" xr:uid="{D83D4293-427A-4E02-877E-42ACBA77D3F2}"/>
    <cellStyle name="Millares 12 2 4 2 2" xfId="632" xr:uid="{D50F6C70-044A-45B1-9CFE-E88CD1AE88BB}"/>
    <cellStyle name="Millares 12 2 4 3" xfId="516" xr:uid="{D25EC1FC-1C24-4A45-A26F-FF5EB919E58A}"/>
    <cellStyle name="Millares 12 2 5" xfId="236" xr:uid="{8D03EADA-B5A0-4EE5-B983-B0B0F78AB01E}"/>
    <cellStyle name="Millares 12 2 5 2" xfId="357" xr:uid="{211E39FF-775F-493E-8C25-D417A2C9F9EF}"/>
    <cellStyle name="Millares 12 2 5 2 2" xfId="643" xr:uid="{DE3425A9-BBCD-4735-B975-1A4B1A8CD4AA}"/>
    <cellStyle name="Millares 12 2 5 3" xfId="527" xr:uid="{683EB75D-FDA7-4E64-BF56-2DB116D013E9}"/>
    <cellStyle name="Millares 12 2 6" xfId="260" xr:uid="{EB9C14EA-166D-44F7-8773-EFB26BAD02FE}"/>
    <cellStyle name="Millares 12 2 6 2" xfId="376" xr:uid="{B023B3A8-FFB1-452E-904F-814888BE6A6E}"/>
    <cellStyle name="Millares 12 2 6 2 2" xfId="662" xr:uid="{906F2599-C680-4F09-B979-9B058B246868}"/>
    <cellStyle name="Millares 12 2 6 3" xfId="546" xr:uid="{CA707B69-3348-4A96-A3EB-867B60C123A7}"/>
    <cellStyle name="Millares 12 2 7" xfId="269" xr:uid="{7A493EFA-2410-4434-9881-F864FF3EC2F4}"/>
    <cellStyle name="Millares 12 2 7 2" xfId="555" xr:uid="{4C0797CB-3665-4425-98E9-5BB7C04A37B3}"/>
    <cellStyle name="Millares 12 2 8" xfId="433" xr:uid="{9CD363F1-5E87-49CC-860B-1955C9302160}"/>
    <cellStyle name="Millares 12 3" xfId="144" xr:uid="{6AFE19DC-231D-4D4A-9D19-022312C7EF45}"/>
    <cellStyle name="Millares 12 3 2" xfId="182" xr:uid="{DB78C86B-E22F-46A1-840F-9B6CEB2DEC1D}"/>
    <cellStyle name="Millares 12 3 2 2" xfId="321" xr:uid="{FE90ADCA-4A77-4FC8-B00B-EC9C5523ECE8}"/>
    <cellStyle name="Millares 12 3 2 2 2" xfId="607" xr:uid="{666B50D8-E79C-45B2-A7C0-8D2B1B4EA251}"/>
    <cellStyle name="Millares 12 3 2 3" xfId="489" xr:uid="{71F2DC0D-A4BA-41F7-98C9-D6FFAEC93D8A}"/>
    <cellStyle name="Millares 12 3 3" xfId="284" xr:uid="{E491D38E-C592-440A-93D1-5EF0596BB9F7}"/>
    <cellStyle name="Millares 12 3 3 2" xfId="570" xr:uid="{121360BA-BA45-4B8A-A429-A5DDC00E3451}"/>
    <cellStyle name="Millares 12 3 4" xfId="452" xr:uid="{FAC8B063-3FC9-400E-87C5-1C60D8B48C56}"/>
    <cellStyle name="Millares 12 4" xfId="196" xr:uid="{D9C212BF-820C-45E5-94AA-C62A621EC6B0}"/>
    <cellStyle name="Millares 12 5" xfId="164" xr:uid="{A9C9975F-04A3-4AB7-8243-242C56BDA86F}"/>
    <cellStyle name="Millares 12 5 2" xfId="303" xr:uid="{EA13F450-9768-4E6A-A640-7908AAF00DE5}"/>
    <cellStyle name="Millares 12 5 2 2" xfId="589" xr:uid="{02AD112F-04D1-4914-A1D8-DEB5F27FAD1A}"/>
    <cellStyle name="Millares 12 5 3" xfId="471" xr:uid="{79547EEE-3E86-4B89-AFB3-93EC7B1D2AB1}"/>
    <cellStyle name="Millares 12 6" xfId="223" xr:uid="{DEE7E18A-65C4-4C13-966E-75658B4BC73C}"/>
    <cellStyle name="Millares 12 6 2" xfId="344" xr:uid="{64EAC402-3CC0-4563-9956-14815A3B3A00}"/>
    <cellStyle name="Millares 12 6 2 2" xfId="630" xr:uid="{018CA506-B85B-4156-A728-9FA0A68E0089}"/>
    <cellStyle name="Millares 12 6 3" xfId="514" xr:uid="{047434D9-CE9B-496D-A5D8-19D987431ED1}"/>
    <cellStyle name="Millares 12 7" xfId="258" xr:uid="{AD6D8D71-540E-48D8-AA21-DBD62DAB3D35}"/>
    <cellStyle name="Millares 12 7 2" xfId="374" xr:uid="{85F367D4-CD3A-4A41-A30C-24945936CB2F}"/>
    <cellStyle name="Millares 12 7 2 2" xfId="660" xr:uid="{74C8BA44-B812-444D-8E32-02D0E43D9117}"/>
    <cellStyle name="Millares 12 7 3" xfId="544" xr:uid="{39C8B3FC-06E2-4C27-B164-428955556922}"/>
    <cellStyle name="Millares 12 8" xfId="427" xr:uid="{5B7B5CF1-09F4-45E8-95E5-490EA00D8B03}"/>
    <cellStyle name="Millares 13" xfId="129" xr:uid="{58D0A8CE-B29C-44CE-96DA-E4A60639CCEA}"/>
    <cellStyle name="Millares 14" xfId="133" xr:uid="{A00C7517-1223-4296-8E6E-1EFF7682D6D7}"/>
    <cellStyle name="Millares 14 2" xfId="171" xr:uid="{F0FE2955-1E0C-4BEF-B750-DFE7CA9E7C26}"/>
    <cellStyle name="Millares 14 2 2" xfId="310" xr:uid="{3D3FAB0A-15CB-4D51-9CF7-19F6BFABFCE5}"/>
    <cellStyle name="Millares 14 2 2 2" xfId="596" xr:uid="{4A51162F-5D81-402E-8702-BB97C8212235}"/>
    <cellStyle name="Millares 14 2 3" xfId="478" xr:uid="{80CF3671-F854-457C-A6EF-158C49BD57F8}"/>
    <cellStyle name="Millares 14 3" xfId="212" xr:uid="{5749A186-A3CE-4D5C-A008-134457BEB27D}"/>
    <cellStyle name="Millares 14 3 2" xfId="333" xr:uid="{4D70FA72-3A33-442F-AE83-5933C3CEBF7C}"/>
    <cellStyle name="Millares 14 3 2 2" xfId="619" xr:uid="{B9A9A6C5-B35C-4D53-95BF-31BC2C822DCD}"/>
    <cellStyle name="Millares 14 3 3" xfId="503" xr:uid="{9415CE59-3B94-45B4-91A3-17F152A2F2BA}"/>
    <cellStyle name="Millares 14 4" xfId="247" xr:uid="{8FE98ADC-47A1-44D9-A8AF-696F2AED006A}"/>
    <cellStyle name="Millares 14 4 2" xfId="363" xr:uid="{7C103796-7C52-4F2C-A57E-1A2F8FECBA2A}"/>
    <cellStyle name="Millares 14 4 2 2" xfId="649" xr:uid="{84D0E3B3-28E6-4BF4-82C3-65C2E551CECE}"/>
    <cellStyle name="Millares 14 4 3" xfId="533" xr:uid="{0F4EC286-5EDF-43A2-8CFC-1CB39931ED9C}"/>
    <cellStyle name="Millares 14 5" xfId="273" xr:uid="{59A3B3D9-3A51-4293-B83A-C8FAE918D09F}"/>
    <cellStyle name="Millares 14 5 2" xfId="559" xr:uid="{97029055-2617-495E-B5CB-92081C01DEB0}"/>
    <cellStyle name="Millares 14 6" xfId="441" xr:uid="{B8624763-27A1-4DAA-808A-FC3C9857C885}"/>
    <cellStyle name="Millares 15" xfId="132" xr:uid="{6627FC78-872D-45C4-A27C-05C2C27E535A}"/>
    <cellStyle name="Millares 15 2" xfId="170" xr:uid="{2B3170C9-E756-46E2-A8E4-90C94D5D84C1}"/>
    <cellStyle name="Millares 15 2 2" xfId="309" xr:uid="{9E9DF7CF-FE25-4966-B822-35049FC55F20}"/>
    <cellStyle name="Millares 15 2 2 2" xfId="595" xr:uid="{C6F11527-4674-4583-A2D6-283A41B3B56C}"/>
    <cellStyle name="Millares 15 2 3" xfId="477" xr:uid="{A0078FD8-B597-47F7-B32D-363099FA7B71}"/>
    <cellStyle name="Millares 15 3" xfId="211" xr:uid="{AF332B93-9C62-428A-9D18-27B9B0870FDB}"/>
    <cellStyle name="Millares 15 3 2" xfId="332" xr:uid="{6E8B9CEC-BFF9-4DD1-8734-660CA692D8E5}"/>
    <cellStyle name="Millares 15 3 2 2" xfId="618" xr:uid="{E7583382-4090-4A6E-AB11-F44556CFDC12}"/>
    <cellStyle name="Millares 15 3 3" xfId="502" xr:uid="{F2E13FC8-CBD0-4CA0-9663-4785F556E6CF}"/>
    <cellStyle name="Millares 15 4" xfId="246" xr:uid="{C54649B0-5041-4EFA-BCA4-84E4BD019D60}"/>
    <cellStyle name="Millares 15 4 2" xfId="362" xr:uid="{2DDB9D97-3932-4D5E-9BD7-DFD3F215B215}"/>
    <cellStyle name="Millares 15 4 2 2" xfId="648" xr:uid="{7E99CA5E-A899-4121-9820-2ED5B0274CA8}"/>
    <cellStyle name="Millares 15 4 3" xfId="532" xr:uid="{CECA8CA8-69EC-42A4-91C0-51CE7A36053A}"/>
    <cellStyle name="Millares 15 5" xfId="272" xr:uid="{A3E9AD6D-1143-4FF2-8E37-B2A1DB9D4A1D}"/>
    <cellStyle name="Millares 15 5 2" xfId="558" xr:uid="{E7AE3CC6-ED79-4597-97B0-EDAA6CA89642}"/>
    <cellStyle name="Millares 15 6" xfId="440" xr:uid="{359E4E0E-A0BC-4E60-8032-EC6D0F204B78}"/>
    <cellStyle name="Millares 16" xfId="150" xr:uid="{CDCBCE0A-3279-4F81-BA01-8FDB619BED07}"/>
    <cellStyle name="Millares 16 2" xfId="187" xr:uid="{3550B83A-E76F-43CB-9B74-E96A316CEC57}"/>
    <cellStyle name="Millares 16 2 2" xfId="326" xr:uid="{0C6178E0-6A35-4F8E-8E62-8D5B92F28EA0}"/>
    <cellStyle name="Millares 16 2 2 2" xfId="612" xr:uid="{BDE60B26-6982-4871-92D3-A81A616B20FB}"/>
    <cellStyle name="Millares 16 2 3" xfId="494" xr:uid="{81579790-2803-4899-BB0C-870C37E7005B}"/>
    <cellStyle name="Millares 16 3" xfId="228" xr:uid="{3EF7289D-68DF-46C4-9BD4-23AB7338D2D1}"/>
    <cellStyle name="Millares 16 3 2" xfId="349" xr:uid="{9327CDE0-2987-4DF1-8505-87B1DC0D3F01}"/>
    <cellStyle name="Millares 16 3 2 2" xfId="635" xr:uid="{6E158777-0FAE-4109-A168-895EC6EBC140}"/>
    <cellStyle name="Millares 16 3 3" xfId="519" xr:uid="{DF9B335A-768C-4322-B61A-52699742D3EE}"/>
    <cellStyle name="Millares 16 4" xfId="263" xr:uid="{9359FE4A-6BBA-4749-BB49-2244B3957D7A}"/>
    <cellStyle name="Millares 16 4 2" xfId="379" xr:uid="{2F69E5D4-C638-41A5-9C6C-D1419000D131}"/>
    <cellStyle name="Millares 16 4 2 2" xfId="665" xr:uid="{8E1BE2BD-46C5-4BA0-A17C-0A35629B3974}"/>
    <cellStyle name="Millares 16 4 3" xfId="549" xr:uid="{564FFA14-04BA-4E21-B37D-F76F76E87396}"/>
    <cellStyle name="Millares 16 5" xfId="289" xr:uid="{1E371876-07F5-49D8-853F-B33F91D7083C}"/>
    <cellStyle name="Millares 16 5 2" xfId="575" xr:uid="{8570155F-F9EB-4978-9275-E8518B8FC37D}"/>
    <cellStyle name="Millares 16 6" xfId="457" xr:uid="{E9B63622-5670-4069-9A1D-479B2D15AE4E}"/>
    <cellStyle name="Millares 17" xfId="154" xr:uid="{9F6411BE-25BE-40D4-9C09-C5DD8CA85346}"/>
    <cellStyle name="Millares 17 2" xfId="293" xr:uid="{4991ADC7-4F1B-4578-81A5-7D863FC2021A}"/>
    <cellStyle name="Millares 17 2 2" xfId="579" xr:uid="{18343C96-D126-4002-8AFC-81652503AAA1}"/>
    <cellStyle name="Millares 17 3" xfId="461" xr:uid="{37570335-CA4E-4E27-8B68-EC9563619A3E}"/>
    <cellStyle name="Millares 174 2" xfId="86" xr:uid="{00000000-0005-0000-0000-000006000000}"/>
    <cellStyle name="Millares 174 2 2" xfId="142" xr:uid="{D4BD3543-7086-4782-ABAB-EC44C0CA17EC}"/>
    <cellStyle name="Millares 174 2 2 2" xfId="180" xr:uid="{0CFE3169-0C1A-4066-8756-532D9EEC46C7}"/>
    <cellStyle name="Millares 174 2 2 2 2" xfId="319" xr:uid="{E418D7A2-7013-42FA-9476-449C1F8CC76F}"/>
    <cellStyle name="Millares 174 2 2 2 2 2" xfId="605" xr:uid="{D8EAB300-D8CB-44FE-B80C-B47BB7CB23A7}"/>
    <cellStyle name="Millares 174 2 2 2 3" xfId="487" xr:uid="{05DDAC2E-69BA-43CD-BE10-56200CF877CD}"/>
    <cellStyle name="Millares 174 2 2 3" xfId="282" xr:uid="{970BB460-428C-42FA-98F9-EE58C8DCAFB6}"/>
    <cellStyle name="Millares 174 2 2 3 2" xfId="568" xr:uid="{9D7384BB-FC4B-4698-B4F7-A4D83C0B23FD}"/>
    <cellStyle name="Millares 174 2 2 4" xfId="450" xr:uid="{6E75CE38-8D5D-4B15-B19F-17D88DE204A8}"/>
    <cellStyle name="Millares 174 2 3" xfId="162" xr:uid="{40527FA5-11F4-4699-AB8E-24B575B075DB}"/>
    <cellStyle name="Millares 174 2 3 2" xfId="301" xr:uid="{1242E2C5-0947-45F0-93B0-2E1E2B82D954}"/>
    <cellStyle name="Millares 174 2 3 2 2" xfId="587" xr:uid="{BA1BEC2E-A2C7-42A2-99D7-1651A38E9A20}"/>
    <cellStyle name="Millares 174 2 3 3" xfId="469" xr:uid="{EFC56A6F-6D15-4530-8E47-8BCCD8B91656}"/>
    <cellStyle name="Millares 174 2 4" xfId="221" xr:uid="{43379CA7-A8E3-41A0-9EDF-3BD3F5A5934F}"/>
    <cellStyle name="Millares 174 2 4 2" xfId="342" xr:uid="{7FA0D033-6837-4FF1-826B-4D543C964461}"/>
    <cellStyle name="Millares 174 2 4 2 2" xfId="628" xr:uid="{91FBB0CD-7097-4A0C-A84E-5D2D93C93720}"/>
    <cellStyle name="Millares 174 2 4 3" xfId="512" xr:uid="{89177F8D-9862-4D0E-89A9-8E9DF53AC07E}"/>
    <cellStyle name="Millares 174 2 5" xfId="256" xr:uid="{3BFC5D2E-9245-4819-B81A-C4E0A25046FB}"/>
    <cellStyle name="Millares 174 2 5 2" xfId="372" xr:uid="{664C3FFA-5FD6-4EBD-A701-C9111F4E2E03}"/>
    <cellStyle name="Millares 174 2 5 2 2" xfId="658" xr:uid="{66852FCB-8689-4564-8CED-A3428BCF6538}"/>
    <cellStyle name="Millares 174 2 5 3" xfId="542" xr:uid="{D61EB445-C4B0-4753-AB11-A483366E21B1}"/>
    <cellStyle name="Millares 174 2 6" xfId="101" xr:uid="{531AFC94-1C0B-45A2-9E86-768E512AE595}"/>
    <cellStyle name="Millares 174 2 6 2" xfId="425" xr:uid="{D90652CB-9DC3-4202-8EF5-90F9C03A8F82}"/>
    <cellStyle name="Millares 174 2 7" xfId="413" xr:uid="{5A570401-0C6D-47DA-B2CF-BDBD813EA7A4}"/>
    <cellStyle name="Millares 18" xfId="153" xr:uid="{EB693089-D48D-4C4E-A4B4-6CF6EC93BE46}"/>
    <cellStyle name="Millares 18 2" xfId="292" xr:uid="{3B3A35B2-24F4-4C89-8063-1CBE3B06507F}"/>
    <cellStyle name="Millares 18 2 2" xfId="578" xr:uid="{51CE02E7-1C94-4D66-8E87-7025F530370B}"/>
    <cellStyle name="Millares 18 3" xfId="460" xr:uid="{7DD16ABC-475D-48B4-B1D4-DB906FC18D35}"/>
    <cellStyle name="Millares 19" xfId="188" xr:uid="{8956B5FB-D128-4F38-AE87-45040BC6D707}"/>
    <cellStyle name="Millares 19 2" xfId="327" xr:uid="{7A318967-4EA9-496D-B38F-E95DB564A4DB}"/>
    <cellStyle name="Millares 19 2 2" xfId="613" xr:uid="{B6F71A75-E873-43D6-970C-041EB7BE4FCF}"/>
    <cellStyle name="Millares 19 3" xfId="495" xr:uid="{8F860FEF-0D66-4196-87E6-FFAF65FF943A}"/>
    <cellStyle name="Millares 2" xfId="6" xr:uid="{00000000-0005-0000-0000-000007000000}"/>
    <cellStyle name="Millares 2 10" xfId="391" xr:uid="{1672CA9A-65A4-4882-8EE7-7B038CA5DEF7}"/>
    <cellStyle name="Millares 2 11" xfId="405" xr:uid="{F2A4E3CE-44A4-4670-B589-0C2BEE2A4CF5}"/>
    <cellStyle name="Millares 2 2" xfId="85" xr:uid="{00000000-0005-0000-0000-000008000000}"/>
    <cellStyle name="Millares 2 2 2" xfId="141" xr:uid="{64CE33D9-3FC1-4D69-BB89-A918EF5D56A1}"/>
    <cellStyle name="Millares 2 2 2 2" xfId="179" xr:uid="{1827B613-5D33-4C56-BA42-53EE4A6DB2DD}"/>
    <cellStyle name="Millares 2 2 2 2 2" xfId="318" xr:uid="{89DFC884-02C0-447B-BF4D-7708891D572F}"/>
    <cellStyle name="Millares 2 2 2 2 2 2" xfId="604" xr:uid="{38E5B11C-CDA8-4A55-B0BB-BDE7C9D06A18}"/>
    <cellStyle name="Millares 2 2 2 2 3" xfId="486" xr:uid="{E34AD14C-C329-48F4-8477-A13D1996C244}"/>
    <cellStyle name="Millares 2 2 2 3" xfId="281" xr:uid="{C0D620E0-A86B-4952-9871-06BDACC981A6}"/>
    <cellStyle name="Millares 2 2 2 3 2" xfId="567" xr:uid="{47D76754-C4DA-4DB5-8E99-8E8C0D1C6D8D}"/>
    <cellStyle name="Millares 2 2 2 4" xfId="449" xr:uid="{C639E9F4-522E-42B8-978D-65E74006673D}"/>
    <cellStyle name="Millares 2 2 2 5" xfId="392" xr:uid="{C294B920-C197-472A-A946-8B88E3B2F33B}"/>
    <cellStyle name="Millares 2 2 3" xfId="204" xr:uid="{1CD1FB6B-F5A1-43B4-BB29-CDCEE892C80A}"/>
    <cellStyle name="Millares 2 2 4" xfId="161" xr:uid="{3DFAC656-3FDF-44FF-B19B-1DCF7C80C79C}"/>
    <cellStyle name="Millares 2 2 4 2" xfId="300" xr:uid="{550EE056-8803-4B7A-9FA9-2218851E37E1}"/>
    <cellStyle name="Millares 2 2 4 2 2" xfId="586" xr:uid="{8CC7BD4E-EA69-4061-9A4B-D5BAE670B84C}"/>
    <cellStyle name="Millares 2 2 4 3" xfId="468" xr:uid="{44E9C6FE-AD3C-429D-9127-4FDE0B974FCE}"/>
    <cellStyle name="Millares 2 2 5" xfId="220" xr:uid="{07D8AF9C-3AB8-4758-A449-E357CA5978B3}"/>
    <cellStyle name="Millares 2 2 5 2" xfId="341" xr:uid="{9FDD4E2D-DDDA-4140-9FB0-42E002575B86}"/>
    <cellStyle name="Millares 2 2 5 2 2" xfId="627" xr:uid="{B06D13C8-6B82-4F15-8F39-5A6CDB64DD41}"/>
    <cellStyle name="Millares 2 2 5 3" xfId="511" xr:uid="{2C2B23C0-C031-4E8C-839E-81449167C2EE}"/>
    <cellStyle name="Millares 2 2 6" xfId="255" xr:uid="{CDCD60FD-8F30-4FEF-8BBD-FD1FA6B5091B}"/>
    <cellStyle name="Millares 2 2 6 2" xfId="371" xr:uid="{C250257F-F294-4A2B-B6C7-5D4456391111}"/>
    <cellStyle name="Millares 2 2 6 2 2" xfId="657" xr:uid="{BC61B973-6434-45C5-BF45-7E0639E04EB0}"/>
    <cellStyle name="Millares 2 2 6 3" xfId="541" xr:uid="{3C742D63-F831-498B-B187-7BBD5EE204C0}"/>
    <cellStyle name="Millares 2 2 7" xfId="100" xr:uid="{AC156A84-D653-421F-B249-EA0ECFA70B74}"/>
    <cellStyle name="Millares 2 2 7 2" xfId="424" xr:uid="{CEA71741-EBE7-4288-8AE6-D09C5662F247}"/>
    <cellStyle name="Millares 2 2 8" xfId="412" xr:uid="{555C86F9-0CAF-45B4-8088-E87B4C1BFB13}"/>
    <cellStyle name="Millares 2 3" xfId="113" xr:uid="{9DD6B2EA-299A-4F56-ADE9-E403F7031D5B}"/>
    <cellStyle name="Millares 2 4" xfId="134" xr:uid="{34C72FCE-2E3C-46A1-9B7A-3E9907CF9723}"/>
    <cellStyle name="Millares 2 4 2" xfId="172" xr:uid="{F57A7804-EADF-417E-839F-7903C5B154BA}"/>
    <cellStyle name="Millares 2 4 2 2" xfId="311" xr:uid="{419B78A7-381E-4061-93E5-C5B3E4209824}"/>
    <cellStyle name="Millares 2 4 2 2 2" xfId="597" xr:uid="{F0ACCE6E-41CB-4012-9DF0-634483B9C857}"/>
    <cellStyle name="Millares 2 4 2 3" xfId="479" xr:uid="{4FC35A3B-8024-4ECA-917F-A9122EB2C12F}"/>
    <cellStyle name="Millares 2 4 3" xfId="274" xr:uid="{36E53EEF-AE24-48E7-9A4F-CA391FA07823}"/>
    <cellStyle name="Millares 2 4 3 2" xfId="560" xr:uid="{BD3306A5-7495-4351-9912-E538E82E75A1}"/>
    <cellStyle name="Millares 2 4 4" xfId="442" xr:uid="{C74D4295-6698-4B65-A150-2BC2534F5773}"/>
    <cellStyle name="Millares 2 5" xfId="191" xr:uid="{2C1A5A18-DF00-40C8-8B82-7389AEF49A06}"/>
    <cellStyle name="Millares 2 5 2" xfId="329" xr:uid="{82C81D57-96AD-4B24-888F-3922C4F95CFC}"/>
    <cellStyle name="Millares 2 5 2 2" xfId="615" xr:uid="{9407C6A6-9D89-47FD-927E-150EFE123708}"/>
    <cellStyle name="Millares 2 5 3" xfId="497" xr:uid="{395456E7-570A-4381-AA56-87DF7357D6DA}"/>
    <cellStyle name="Millares 2 6" xfId="155" xr:uid="{3A2AD9E4-F47E-4042-973F-D89ECE1ED185}"/>
    <cellStyle name="Millares 2 6 2" xfId="294" xr:uid="{D0B4D5BA-4BB6-4D54-975D-1F5ADFEB0AE2}"/>
    <cellStyle name="Millares 2 6 2 2" xfId="580" xr:uid="{8EEDE1DF-AE08-481C-BEBB-A6F2AF2CBB6A}"/>
    <cellStyle name="Millares 2 6 3" xfId="462" xr:uid="{4BB71B39-BE89-4841-B9A0-35355A48B444}"/>
    <cellStyle name="Millares 2 7" xfId="213" xr:uid="{FB38D241-293D-46DF-B26E-1735226E0FAA}"/>
    <cellStyle name="Millares 2 7 2" xfId="334" xr:uid="{A671CDE3-4E30-4587-AD3F-430B0D142116}"/>
    <cellStyle name="Millares 2 7 2 2" xfId="620" xr:uid="{1F1E4FF5-0CA2-4C9C-9386-EA129C7D34DA}"/>
    <cellStyle name="Millares 2 7 3" xfId="504" xr:uid="{89D8A6F5-B02A-4E19-95F3-02D9A68B5D15}"/>
    <cellStyle name="Millares 2 8" xfId="248" xr:uid="{6817864D-FA43-4419-A681-17AD7B8E831D}"/>
    <cellStyle name="Millares 2 8 2" xfId="364" xr:uid="{73C02821-E443-4F03-9365-CAE5B90C9CFC}"/>
    <cellStyle name="Millares 2 8 2 2" xfId="650" xr:uid="{139AD217-99BF-439A-BBBD-36515AFF3EF1}"/>
    <cellStyle name="Millares 2 8 3" xfId="534" xr:uid="{EC25545C-661A-4660-A667-5C8D47036A67}"/>
    <cellStyle name="Millares 2 9" xfId="91" xr:uid="{7BBDE2BC-3410-48D0-8901-ECCDF073130E}"/>
    <cellStyle name="Millares 2 9 2" xfId="416" xr:uid="{8DA07378-35FE-4CCF-AF61-C044F54C5C57}"/>
    <cellStyle name="Millares 2_Hoja6 2 2" xfId="193" xr:uid="{EF3D977C-8398-4F01-9102-D1460FF64861}"/>
    <cellStyle name="Millares 20" xfId="201" xr:uid="{E4735F0D-2AFC-4680-831C-E3DABB757BD4}"/>
    <cellStyle name="Millares 21" xfId="209" xr:uid="{944A4169-3DF6-4F5B-B96B-9C6564EAEF4E}"/>
    <cellStyle name="Millares 212" xfId="10" xr:uid="{00000000-0005-0000-0000-000009000000}"/>
    <cellStyle name="Millares 212 10" xfId="383" xr:uid="{4004E282-147F-49E6-A622-8A6475171B97}"/>
    <cellStyle name="Millares 212 2" xfId="136" xr:uid="{93FBB68C-2FBB-4CC6-A39C-01E103FA53C9}"/>
    <cellStyle name="Millares 212 2 2" xfId="174" xr:uid="{405DB45F-E2F6-47D3-A8E7-588AA23E6A19}"/>
    <cellStyle name="Millares 212 2 2 2" xfId="313" xr:uid="{6C125D02-3064-4AEB-8BF5-4F066706D13B}"/>
    <cellStyle name="Millares 212 2 2 2 2" xfId="599" xr:uid="{A1B49E55-712E-49C8-89BD-30FA6090F8C8}"/>
    <cellStyle name="Millares 212 2 2 3" xfId="481" xr:uid="{10E455C4-3984-4CF9-A1F2-B6BF64E45202}"/>
    <cellStyle name="Millares 212 2 3" xfId="276" xr:uid="{43252283-E2F9-4191-ACE8-0B10CFEC157F}"/>
    <cellStyle name="Millares 212 2 3 2" xfId="562" xr:uid="{9FC50672-DD27-4868-AC04-6B92585F842D}"/>
    <cellStyle name="Millares 212 2 4" xfId="444" xr:uid="{1DBABA51-BBA0-4631-9A7D-337087453818}"/>
    <cellStyle name="Millares 212 3" xfId="156" xr:uid="{8C359CA7-F2FB-4DAF-B561-0260DA5FCA8B}"/>
    <cellStyle name="Millares 212 3 2" xfId="295" xr:uid="{CCF86AA3-63A8-43D1-8D69-4C54885EC54B}"/>
    <cellStyle name="Millares 212 3 2 2" xfId="581" xr:uid="{BF20F603-0CC5-4E51-B60A-1146A1424372}"/>
    <cellStyle name="Millares 212 3 3" xfId="463" xr:uid="{04458212-FCAF-4E0C-ACA9-6B59458341B6}"/>
    <cellStyle name="Millares 212 4" xfId="215" xr:uid="{6C878F19-FBE2-4A08-A764-E89EC2F685C7}"/>
    <cellStyle name="Millares 212 4 2" xfId="336" xr:uid="{74388B7F-62EF-4DBF-B345-90E8BE866F3A}"/>
    <cellStyle name="Millares 212 4 2 2" xfId="622" xr:uid="{3952CAF3-55C9-49D1-BC01-785B56C28AE4}"/>
    <cellStyle name="Millares 212 4 3" xfId="506" xr:uid="{E7C6FDEE-0444-409F-A3B4-6A3597C11298}"/>
    <cellStyle name="Millares 212 5" xfId="234" xr:uid="{A67E8751-E5E1-469C-8EF8-3F65806A14B3}"/>
    <cellStyle name="Millares 212 5 2" xfId="355" xr:uid="{643E3292-0E0A-4B56-AED3-B29DF7F45804}"/>
    <cellStyle name="Millares 212 5 2 2" xfId="641" xr:uid="{052526C3-CAF3-478A-845C-BEED1B5107D0}"/>
    <cellStyle name="Millares 212 5 3" xfId="525" xr:uid="{F4748F07-B62B-4C20-A183-0F5E85CB4944}"/>
    <cellStyle name="Millares 212 6" xfId="250" xr:uid="{45B0A5EA-1784-492D-8206-D22FCD772734}"/>
    <cellStyle name="Millares 212 6 2" xfId="366" xr:uid="{24324FEC-3A09-4CD6-A2A4-6A96B9CEA62C}"/>
    <cellStyle name="Millares 212 6 2 2" xfId="652" xr:uid="{F77E5C68-B18B-455D-BF6B-90E938F71398}"/>
    <cellStyle name="Millares 212 6 3" xfId="536" xr:uid="{F746D8AD-D3EA-47F3-A28B-36E4DCDB889C}"/>
    <cellStyle name="Millares 212 7" xfId="93" xr:uid="{8F6E8AAF-6D50-4B98-BF22-0F4BF66865EA}"/>
    <cellStyle name="Millares 212 7 2" xfId="418" xr:uid="{63BA86B6-2FE3-428C-B2CA-3BF28AB5A252}"/>
    <cellStyle name="Millares 212 8" xfId="267" xr:uid="{A548ABD7-8E00-4385-BD77-CAB28F1D8D60}"/>
    <cellStyle name="Millares 212 8 2" xfId="553" xr:uid="{B9C0D53E-4C66-4F3B-BA9E-A3064893C03B}"/>
    <cellStyle name="Millares 212 9" xfId="407" xr:uid="{41CF7BBE-523F-4678-B635-9F414D24E857}"/>
    <cellStyle name="Millares 22" xfId="230" xr:uid="{0242AF5D-5241-40DC-B7D7-59A108AB9CCF}"/>
    <cellStyle name="Millares 22 2" xfId="351" xr:uid="{F388C597-6C1C-48EE-8E11-C2BFD5AE3B7D}"/>
    <cellStyle name="Millares 22 2 2" xfId="637" xr:uid="{645ABBF1-46B1-49F6-84E9-E8B4C80BAC73}"/>
    <cellStyle name="Millares 22 3" xfId="521" xr:uid="{C62D6DB5-6501-4452-81DC-1B23628E89E1}"/>
    <cellStyle name="Millares 23" xfId="231" xr:uid="{610C935D-C4E5-4E80-A587-CBB081BEE3EC}"/>
    <cellStyle name="Millares 23 2" xfId="352" xr:uid="{E1DB62DC-DC77-45A3-92E9-9F88493F606A}"/>
    <cellStyle name="Millares 23 2 2" xfId="638" xr:uid="{5B196BF4-2379-414E-8CDE-CAC0D3938C5C}"/>
    <cellStyle name="Millares 23 3" xfId="522" xr:uid="{D888EBE8-611F-447D-A0B8-3C9336FFF6C3}"/>
    <cellStyle name="Millares 24" xfId="232" xr:uid="{F48F7F0E-5C11-40A0-8EC4-BC864D9459D2}"/>
    <cellStyle name="Millares 24 2" xfId="353" xr:uid="{781E0EFE-F78C-46E4-A37F-6110B85650F2}"/>
    <cellStyle name="Millares 24 2 2" xfId="639" xr:uid="{6EE7ABBE-1E6B-4D79-89B0-7EC00C4E69D6}"/>
    <cellStyle name="Millares 24 3" xfId="523" xr:uid="{C49DE376-F3B1-46AB-B0C9-BA4390DCB30B}"/>
    <cellStyle name="Millares 25" xfId="238" xr:uid="{63BFE0B2-FF61-490F-8B79-CB960F9C7232}"/>
    <cellStyle name="Millares 25 2" xfId="359" xr:uid="{290C2B39-3CBD-4848-BFF1-C066A7E482E8}"/>
    <cellStyle name="Millares 25 2 2" xfId="645" xr:uid="{87815A10-431E-4A9E-8790-011A635438ED}"/>
    <cellStyle name="Millares 25 3" xfId="529" xr:uid="{AEAB1BF7-4DB0-4B25-98F5-5C3BED9058B8}"/>
    <cellStyle name="Millares 26" xfId="242" xr:uid="{2C7B36E9-2FEF-4774-A426-D964E05D06B1}"/>
    <cellStyle name="Millares 27" xfId="243" xr:uid="{157A5649-CCBB-43A2-BA8B-37709514B49C}"/>
    <cellStyle name="Millares 28" xfId="241" xr:uid="{7CCFD581-7658-49E0-B500-1CDD337EAFF5}"/>
    <cellStyle name="Millares 29" xfId="244" xr:uid="{DAC7B7D1-8785-4B3B-9DE4-EFDD6FDF2393}"/>
    <cellStyle name="Millares 3" xfId="110" xr:uid="{9140A6A7-585D-4414-908F-C098106F502D}"/>
    <cellStyle name="Millares 3 11" xfId="78" xr:uid="{00000000-0005-0000-0000-00000A000000}"/>
    <cellStyle name="Millares 3 11 2" xfId="139" xr:uid="{79648B04-34C9-4A55-BA88-7598764AF635}"/>
    <cellStyle name="Millares 3 11 2 2" xfId="177" xr:uid="{4EC9C263-A2BC-48B8-BB18-CACF19CE6E64}"/>
    <cellStyle name="Millares 3 11 2 2 2" xfId="316" xr:uid="{02BF1103-44DD-478A-94FD-1D4103493433}"/>
    <cellStyle name="Millares 3 11 2 2 2 2" xfId="602" xr:uid="{AB963B4E-4A33-4609-A208-4911F904F8ED}"/>
    <cellStyle name="Millares 3 11 2 2 3" xfId="484" xr:uid="{6739D0F0-3E3D-44E7-B3D7-4873E326ECCC}"/>
    <cellStyle name="Millares 3 11 2 3" xfId="279" xr:uid="{E46FFAC8-362E-41A9-9777-A199D270449C}"/>
    <cellStyle name="Millares 3 11 2 3 2" xfId="565" xr:uid="{A2A4DE94-FFBB-49CD-9ABF-59FA29FA1837}"/>
    <cellStyle name="Millares 3 11 2 4" xfId="447" xr:uid="{64A215A6-041C-479E-8192-9F8A7A2FEF81}"/>
    <cellStyle name="Millares 3 11 3" xfId="159" xr:uid="{E1643539-F3EC-472E-8F14-5E8654A489D6}"/>
    <cellStyle name="Millares 3 11 3 2" xfId="298" xr:uid="{2A981952-FADC-4D01-8D90-4182B3C638A2}"/>
    <cellStyle name="Millares 3 11 3 2 2" xfId="584" xr:uid="{6518E940-76A2-4CC9-AD82-77EE894EAC87}"/>
    <cellStyle name="Millares 3 11 3 3" xfId="466" xr:uid="{16CBA4E7-D389-4D79-9A0B-132F9B2B66E1}"/>
    <cellStyle name="Millares 3 11 4" xfId="218" xr:uid="{5FC4E1EE-4B37-49B6-AF43-97B229FE30E4}"/>
    <cellStyle name="Millares 3 11 4 2" xfId="339" xr:uid="{4DA2C297-1352-4343-8372-086CFEAD3CD2}"/>
    <cellStyle name="Millares 3 11 4 2 2" xfId="625" xr:uid="{46805901-8ED9-42DF-B226-A1A01C6C69B2}"/>
    <cellStyle name="Millares 3 11 4 3" xfId="509" xr:uid="{820AA952-1086-4C55-8243-3BCBBBE097C2}"/>
    <cellStyle name="Millares 3 11 5" xfId="253" xr:uid="{C933506F-01AB-4D73-8CFE-FA8777AEBE0A}"/>
    <cellStyle name="Millares 3 11 5 2" xfId="369" xr:uid="{90837760-27DD-47EA-98C8-87D375A38557}"/>
    <cellStyle name="Millares 3 11 5 2 2" xfId="655" xr:uid="{B8019B55-266C-4E69-8983-CD4FA0987A69}"/>
    <cellStyle name="Millares 3 11 5 3" xfId="539" xr:uid="{1ACF88CD-F690-4D15-9395-C9719A42038B}"/>
    <cellStyle name="Millares 3 11 6" xfId="98" xr:uid="{904F071B-EF56-46BB-A5B2-B0EED759DFAF}"/>
    <cellStyle name="Millares 3 11 6 2" xfId="422" xr:uid="{9B1E387E-A0BF-495F-BBAA-6C721C1B4828}"/>
    <cellStyle name="Millares 3 11 7" xfId="410" xr:uid="{1714F042-9E94-42F2-89A0-DFADEBE59782}"/>
    <cellStyle name="Millares 3 2" xfId="430" xr:uid="{1060ACDA-7CF3-47A6-BC48-F02969543C08}"/>
    <cellStyle name="Millares 3 3" xfId="388" xr:uid="{DA39275D-9811-4FA5-8184-1422A06F37D0}"/>
    <cellStyle name="Millares 3 4" xfId="123" xr:uid="{96A75DF8-BBEC-4C02-AC60-142943D16FCD}"/>
    <cellStyle name="Millares 3 4 2" xfId="149" xr:uid="{837E41F2-8857-40C5-A900-FEBC7687A831}"/>
    <cellStyle name="Millares 3 4 2 2" xfId="203" xr:uid="{D33F20C5-C906-4F5B-95E0-2E8C5114679D}"/>
    <cellStyle name="Millares 3 4 2 3" xfId="186" xr:uid="{AC336209-115D-4A41-94AD-753FEC9A227D}"/>
    <cellStyle name="Millares 3 4 2 3 2" xfId="325" xr:uid="{C3DE2355-F92C-4644-BD20-B98538CED5CD}"/>
    <cellStyle name="Millares 3 4 2 3 2 2" xfId="611" xr:uid="{FFB65541-B78D-492A-8EE3-83C72CCC7512}"/>
    <cellStyle name="Millares 3 4 2 3 3" xfId="493" xr:uid="{37DAF555-3665-4173-A26D-E5DEF2C7DB23}"/>
    <cellStyle name="Millares 3 4 2 4" xfId="288" xr:uid="{9D46BB56-E0F3-4EBE-9395-53F76BAA1050}"/>
    <cellStyle name="Millares 3 4 2 4 2" xfId="574" xr:uid="{019F4D3A-4150-418B-8DDE-CC0C3E7BDBC2}"/>
    <cellStyle name="Millares 3 4 2 5" xfId="456" xr:uid="{E38FACE7-9692-4299-AF72-D1AAA4FBFAA1}"/>
    <cellStyle name="Millares 3 4 3" xfId="168" xr:uid="{2EB99CEA-F5C4-4D22-844A-D3B2A8ECBD24}"/>
    <cellStyle name="Millares 3 4 3 2" xfId="307" xr:uid="{D4AE1D1A-D2E0-479F-8B4D-7DB87D3B60EC}"/>
    <cellStyle name="Millares 3 4 3 2 2" xfId="593" xr:uid="{F7BE3893-CC84-4A8E-83ED-DBD4FA833E34}"/>
    <cellStyle name="Millares 3 4 3 3" xfId="475" xr:uid="{08476375-37C8-4CBC-BA29-796F96DFFA2C}"/>
    <cellStyle name="Millares 3 4 4" xfId="227" xr:uid="{D4BE3B05-8186-4525-AA5E-ADA0F57CF31D}"/>
    <cellStyle name="Millares 3 4 4 2" xfId="348" xr:uid="{CD42C622-74C4-4916-925F-35C1120E4FC8}"/>
    <cellStyle name="Millares 3 4 4 2 2" xfId="634" xr:uid="{FFD3F6E1-5D46-466F-AAD2-186301E8CBC1}"/>
    <cellStyle name="Millares 3 4 4 3" xfId="518" xr:uid="{B9A29330-7EFD-4BDB-9E3C-8DBD2BD4DF7F}"/>
    <cellStyle name="Millares 3 4 5" xfId="262" xr:uid="{C8DF89CF-0100-4CC0-9B0F-779B381E3A9F}"/>
    <cellStyle name="Millares 3 4 5 2" xfId="378" xr:uid="{F7C50C39-71EE-475C-915B-AE2D40831DCF}"/>
    <cellStyle name="Millares 3 4 5 2 2" xfId="664" xr:uid="{91401405-FDED-4C39-ACE5-A4BB1EE08885}"/>
    <cellStyle name="Millares 3 4 5 3" xfId="548" xr:uid="{F714FB7A-A292-455D-A4B2-7054D6EEDCB6}"/>
    <cellStyle name="Millares 3 4 6" xfId="438" xr:uid="{2E76DA82-41DD-45DA-9634-D7CDCE3D6DE8}"/>
    <cellStyle name="Millares 30" xfId="90" xr:uid="{BCBA69B3-31A8-4B92-82DE-6FDF8326B432}"/>
    <cellStyle name="Millares 30 2" xfId="415" xr:uid="{A4712F35-5018-446C-A995-78CBAAF5F22D}"/>
    <cellStyle name="Millares 31" xfId="95" xr:uid="{ECAD4DC9-1BAF-4319-BC5A-706BF4B4DB1A}"/>
    <cellStyle name="Millares 31 2" xfId="420" xr:uid="{E0DB2F9B-95D9-4715-A0C2-8235AEF750D5}"/>
    <cellStyle name="Millares 32" xfId="265" xr:uid="{B0890664-0026-451E-A222-C3BF2742CF0A}"/>
    <cellStyle name="Millares 32 2" xfId="551" xr:uid="{FCFF240D-3913-4417-BA7B-AE69FCF71FE3}"/>
    <cellStyle name="Millares 33" xfId="404" xr:uid="{F77344B8-662F-4CE1-B1CC-7A15C8E5895B}"/>
    <cellStyle name="Millares 34" xfId="381" xr:uid="{92047386-5A7C-4744-85E8-010C06E2A600}"/>
    <cellStyle name="Millares 35" xfId="500" xr:uid="{D44FBC87-31F0-4C80-919C-165B4AF9930B}"/>
    <cellStyle name="Millares 36" xfId="192" xr:uid="{B7A675C6-F8CD-4610-841C-238D03263B3C}"/>
    <cellStyle name="Millares 36 2" xfId="205" xr:uid="{0951C81B-3BBC-4AC1-9F82-CAE471B5EFB3}"/>
    <cellStyle name="Millares 36 3" xfId="330" xr:uid="{E1DB0540-E956-4BC7-A558-F551EA8E91DA}"/>
    <cellStyle name="Millares 36 3 2" xfId="616" xr:uid="{B5E12CBC-D9B8-4128-ACD1-1DA96B77944D}"/>
    <cellStyle name="Millares 36 4" xfId="498" xr:uid="{2EEE5847-2851-446B-8E62-6C56167B74A5}"/>
    <cellStyle name="Millares 4" xfId="119" xr:uid="{5E5E433B-81AB-4563-B52A-C631A116D3A5}"/>
    <cellStyle name="Millares 4 2" xfId="436" xr:uid="{12D0ADF4-8A57-47EF-908E-A3D9EB6266CB}"/>
    <cellStyle name="Millares 4 3" xfId="402" xr:uid="{6959359E-E3E0-4381-91B6-05623C8872E4}"/>
    <cellStyle name="Millares 4 5" xfId="195" xr:uid="{CD5CF403-BEE5-479C-BE2F-974FC9AD3B18}"/>
    <cellStyle name="Millares 5" xfId="120" xr:uid="{61717FF5-32FB-48BA-8333-C1263316868E}"/>
    <cellStyle name="Millares 5 2" xfId="437" xr:uid="{1AA35CD3-9B9C-49D4-B969-B02922D37EB9}"/>
    <cellStyle name="Millares 5 3" xfId="403" xr:uid="{CB75CAC7-DD29-4616-A497-7E172381AEB7}"/>
    <cellStyle name="Millares 6" xfId="116" xr:uid="{F2569F2A-C9C4-4725-8582-9B053338F02A}"/>
    <cellStyle name="Millares 6 2" xfId="112" xr:uid="{9F768A54-1D5E-4DCA-8AF4-ECD92D49A821}"/>
    <cellStyle name="Millares 6 2 2" xfId="145" xr:uid="{9731C4D3-29FE-4104-9250-A24E7398F7B9}"/>
    <cellStyle name="Millares 6 2 2 2" xfId="183" xr:uid="{A887E21B-F28C-46A3-A0E0-8130D0502BEF}"/>
    <cellStyle name="Millares 6 2 2 2 2" xfId="322" xr:uid="{57730266-F7F3-4DB4-BD35-2BF3E2FF50AC}"/>
    <cellStyle name="Millares 6 2 2 2 2 2" xfId="608" xr:uid="{F49C8CA8-3AEA-4F62-84D8-9AD3D7BAB396}"/>
    <cellStyle name="Millares 6 2 2 2 3" xfId="490" xr:uid="{0EB1BAFB-BCCA-489D-A94D-F09AAA978D94}"/>
    <cellStyle name="Millares 6 2 2 3" xfId="285" xr:uid="{3A8822FD-004B-4793-93C4-F6986B3D17A1}"/>
    <cellStyle name="Millares 6 2 2 3 2" xfId="571" xr:uid="{05BF0C03-E4A4-4AAF-8FCB-98308863A608}"/>
    <cellStyle name="Millares 6 2 2 4" xfId="453" xr:uid="{6E3D7100-5BC6-4192-A7CF-52FCFF489953}"/>
    <cellStyle name="Millares 6 2 3" xfId="165" xr:uid="{1767489B-F264-4270-A654-CDBF6D896F54}"/>
    <cellStyle name="Millares 6 2 3 2" xfId="304" xr:uid="{075729C1-F939-49EB-B26F-E13756B57B0F}"/>
    <cellStyle name="Millares 6 2 3 2 2" xfId="590" xr:uid="{0403D229-2C9F-4A7E-8575-A66EDC5C145E}"/>
    <cellStyle name="Millares 6 2 3 3" xfId="472" xr:uid="{E1F5A951-CBC7-4EA1-BD24-48AD4A7C8762}"/>
    <cellStyle name="Millares 6 2 4" xfId="224" xr:uid="{3B5FCAAD-D74E-46BE-AFD7-E4033F411FEB}"/>
    <cellStyle name="Millares 6 2 4 2" xfId="345" xr:uid="{EDAA87F6-3008-4405-BDE4-8217D7467D5B}"/>
    <cellStyle name="Millares 6 2 4 2 2" xfId="631" xr:uid="{81B1182F-DF15-4B3D-9787-D56A7459BEF2}"/>
    <cellStyle name="Millares 6 2 4 3" xfId="515" xr:uid="{1A497CF6-04A0-48E3-AA80-5260D44A71A7}"/>
    <cellStyle name="Millares 6 2 5" xfId="235" xr:uid="{C2BBA8A2-CADA-49C6-A1E2-08377E46709E}"/>
    <cellStyle name="Millares 6 2 5 2" xfId="356" xr:uid="{7910E71D-AAE9-4838-BF8A-E26DC3D5DCC4}"/>
    <cellStyle name="Millares 6 2 5 2 2" xfId="642" xr:uid="{D1375419-24FA-4D14-868E-69E8EAA3C524}"/>
    <cellStyle name="Millares 6 2 5 3" xfId="526" xr:uid="{EDB06550-DEF5-4132-AAE4-D2E4E8EBC49E}"/>
    <cellStyle name="Millares 6 2 6" xfId="259" xr:uid="{57E224DB-6C9F-4967-A63C-6EFFB865F31A}"/>
    <cellStyle name="Millares 6 2 6 2" xfId="375" xr:uid="{BDC3EE49-CF46-4399-83D0-2CB7EE5D64DE}"/>
    <cellStyle name="Millares 6 2 6 2 2" xfId="661" xr:uid="{D99EBFDA-8399-47AF-825E-6521D8E27CFA}"/>
    <cellStyle name="Millares 6 2 6 3" xfId="545" xr:uid="{132C6949-F7F1-4C0D-ADDD-351FD59C8D05}"/>
    <cellStyle name="Millares 6 2 7" xfId="268" xr:uid="{80814CC6-4209-4D1F-B868-A712889864DC}"/>
    <cellStyle name="Millares 6 2 7 2" xfId="554" xr:uid="{D0D77328-319F-470D-B105-3E989E577658}"/>
    <cellStyle name="Millares 6 2 8" xfId="431" xr:uid="{C3CD6B40-6952-43F0-BA0F-24E40AFEA2F1}"/>
    <cellStyle name="Millares 6 3" xfId="147" xr:uid="{B1D38042-F078-4051-9139-9EAF56142184}"/>
    <cellStyle name="Millares 6 3 2" xfId="185" xr:uid="{9B183E0A-6FFA-489C-9032-7965A02E0482}"/>
    <cellStyle name="Millares 6 3 2 2" xfId="324" xr:uid="{76E5F69F-D9BB-4574-ADF0-B61BF548BF71}"/>
    <cellStyle name="Millares 6 3 2 2 2" xfId="610" xr:uid="{8BCE1E4D-F308-4432-8D87-EBD71C09FD2B}"/>
    <cellStyle name="Millares 6 3 2 3" xfId="492" xr:uid="{7B52BD1B-A32F-4B7B-9A5B-110DA5B4B045}"/>
    <cellStyle name="Millares 6 3 3" xfId="287" xr:uid="{2BD8F746-BBBD-4A75-A633-0ECB14C5DAF1}"/>
    <cellStyle name="Millares 6 3 3 2" xfId="573" xr:uid="{944733DA-B778-470E-918C-13093A0D09EA}"/>
    <cellStyle name="Millares 6 3 4" xfId="455" xr:uid="{22F513CA-DA3C-4F53-817E-8B3F6F3026C0}"/>
    <cellStyle name="Millares 6 4" xfId="167" xr:uid="{1BB8E2EB-BF29-464F-9C5A-A7F8CDBF5C0D}"/>
    <cellStyle name="Millares 6 4 2" xfId="306" xr:uid="{FA7A12B7-C716-4A7F-AFD3-0D24D1B9BA5E}"/>
    <cellStyle name="Millares 6 4 2 2" xfId="592" xr:uid="{DB36CDA1-3AE1-4D6E-A7EA-201A49CFF65F}"/>
    <cellStyle name="Millares 6 4 3" xfId="474" xr:uid="{EF9E3D83-E132-48D1-B729-A0F947433E0C}"/>
    <cellStyle name="Millares 6 5" xfId="226" xr:uid="{69FBE145-F029-4E0D-86D9-A76773775AF7}"/>
    <cellStyle name="Millares 6 5 2" xfId="347" xr:uid="{36CD6283-812D-4EC9-B528-0220421F5C4C}"/>
    <cellStyle name="Millares 6 5 2 2" xfId="633" xr:uid="{B6A6B2BC-A7AB-44DA-8D8C-A899E1096F09}"/>
    <cellStyle name="Millares 6 5 3" xfId="517" xr:uid="{D911099D-B1AE-4486-9E82-0F08AC46CC61}"/>
    <cellStyle name="Millares 6 6" xfId="237" xr:uid="{F4445C80-A533-46E1-B411-90FDBE8EE223}"/>
    <cellStyle name="Millares 6 6 2" xfId="358" xr:uid="{B2E291C4-1214-40C4-AE36-886A9BC5571A}"/>
    <cellStyle name="Millares 6 6 2 2" xfId="644" xr:uid="{4D2FBA0D-7347-49F9-B58C-7525B53446CE}"/>
    <cellStyle name="Millares 6 6 3" xfId="528" xr:uid="{91CDCA6D-8B02-4AB4-8302-7750B8C1437A}"/>
    <cellStyle name="Millares 6 7" xfId="261" xr:uid="{3AFE68A1-B8D5-40CE-8C73-557D5BD4DD7E}"/>
    <cellStyle name="Millares 6 7 2" xfId="377" xr:uid="{755E6EE6-166F-4A3B-B9A9-BCB7481B4DE9}"/>
    <cellStyle name="Millares 6 7 2 2" xfId="663" xr:uid="{6BBC0269-D1E3-411F-9E0C-C307B5124B28}"/>
    <cellStyle name="Millares 6 7 3" xfId="547" xr:uid="{92862722-8DE5-45EC-A2E0-2C9DAF41AAD8}"/>
    <cellStyle name="Millares 6 8" xfId="270" xr:uid="{1ED5E7F8-B6A2-4DD0-B18C-4D73A5B23A82}"/>
    <cellStyle name="Millares 6 8 2" xfId="556" xr:uid="{0D2DC9BD-5660-4F5C-9F1B-DA2F0FD06856}"/>
    <cellStyle name="Millares 6 9" xfId="434" xr:uid="{12821C5F-AD0C-4280-8654-4796691E7B41}"/>
    <cellStyle name="Millares 654 2 2" xfId="79" xr:uid="{00000000-0005-0000-0000-00000B000000}"/>
    <cellStyle name="Millares 656" xfId="89" xr:uid="{00000000-0005-0000-0000-00000C000000}"/>
    <cellStyle name="Millares 656 2" xfId="143" xr:uid="{8E3BDFC3-F94E-449F-B5C4-5A89FD789512}"/>
    <cellStyle name="Millares 656 2 2" xfId="181" xr:uid="{F7DEB301-7F41-4E2C-930B-1059859366A6}"/>
    <cellStyle name="Millares 656 2 2 2" xfId="320" xr:uid="{5581FEFF-C6BA-43CB-874C-0EF1FC71CEBB}"/>
    <cellStyle name="Millares 656 2 2 2 2" xfId="606" xr:uid="{28D53C5B-CABC-45E2-AA66-98F32288EC6C}"/>
    <cellStyle name="Millares 656 2 2 3" xfId="488" xr:uid="{6C44E7A8-E57F-43C8-8482-BAE8E56CC13A}"/>
    <cellStyle name="Millares 656 2 3" xfId="283" xr:uid="{C4EC677C-0F7C-44BD-ADB4-3D8BE6BA358E}"/>
    <cellStyle name="Millares 656 2 3 2" xfId="569" xr:uid="{05634986-070B-4635-B006-489A9757F7A2}"/>
    <cellStyle name="Millares 656 2 4" xfId="451" xr:uid="{42E16432-40A4-45F3-AB55-7DEF32AD97DC}"/>
    <cellStyle name="Millares 656 3" xfId="163" xr:uid="{D1E3521E-D1AD-4D99-88E1-F584D93D53F1}"/>
    <cellStyle name="Millares 656 3 2" xfId="302" xr:uid="{541E309A-8EAC-4483-9CA6-DED7FB33F7AF}"/>
    <cellStyle name="Millares 656 3 2 2" xfId="588" xr:uid="{ACA6BCEE-7D65-419F-842B-F6D88E57A459}"/>
    <cellStyle name="Millares 656 3 3" xfId="470" xr:uid="{75F769E9-BB5B-4A82-B1DE-652E6DD165A6}"/>
    <cellStyle name="Millares 656 4" xfId="222" xr:uid="{5BA65E76-0F05-4B78-B20A-2AE5B02C1875}"/>
    <cellStyle name="Millares 656 4 2" xfId="343" xr:uid="{19E9F45B-8F56-4C5E-8187-C064C9A6D5E2}"/>
    <cellStyle name="Millares 656 4 2 2" xfId="629" xr:uid="{FF578D44-D1FF-481B-9ECA-A44CE5AA7B0C}"/>
    <cellStyle name="Millares 656 4 3" xfId="513" xr:uid="{865D6521-B53E-47A2-BA33-2BA95C82A959}"/>
    <cellStyle name="Millares 656 5" xfId="257" xr:uid="{D680ED3C-A02D-4A67-8558-5562366D4F1E}"/>
    <cellStyle name="Millares 656 5 2" xfId="373" xr:uid="{A3ABE518-05CB-4E89-9445-7A8FCC1161DC}"/>
    <cellStyle name="Millares 656 5 2 2" xfId="659" xr:uid="{335C39D9-A774-4C48-8403-EE1B598CC136}"/>
    <cellStyle name="Millares 656 5 3" xfId="543" xr:uid="{31E0DD0C-72B3-40A1-9DB8-3775B136ECF1}"/>
    <cellStyle name="Millares 656 6" xfId="102" xr:uid="{7BBCE90B-4028-4B50-BD3E-84D89ADD43CE}"/>
    <cellStyle name="Millares 656 6 2" xfId="426" xr:uid="{EA2986C0-34AD-4501-AC4B-DDBD5293BA99}"/>
    <cellStyle name="Millares 656 7" xfId="414" xr:uid="{128D8840-8B6A-4EB6-AD89-A95882765279}"/>
    <cellStyle name="Millares 657" xfId="82" xr:uid="{00000000-0005-0000-0000-00000D000000}"/>
    <cellStyle name="Millares 657 2" xfId="140" xr:uid="{849484A1-4437-4BFB-BB65-D3B271919A76}"/>
    <cellStyle name="Millares 657 2 2" xfId="178" xr:uid="{58BF4E10-F29E-4436-A1AF-EDF4CFFAC16E}"/>
    <cellStyle name="Millares 657 2 2 2" xfId="317" xr:uid="{657BCCDC-40B5-4D23-A17E-D3B0EA921C8A}"/>
    <cellStyle name="Millares 657 2 2 2 2" xfId="603" xr:uid="{EB1D74A0-74C1-4F3B-A056-561B1D202372}"/>
    <cellStyle name="Millares 657 2 2 3" xfId="485" xr:uid="{174B267B-12FA-4544-90B5-4E53C1C65DF5}"/>
    <cellStyle name="Millares 657 2 3" xfId="280" xr:uid="{B01C172B-AED2-48BF-BE94-813CDBEA092D}"/>
    <cellStyle name="Millares 657 2 3 2" xfId="566" xr:uid="{C512FF28-4B5E-4836-A63A-7E3188017896}"/>
    <cellStyle name="Millares 657 2 4" xfId="448" xr:uid="{56B4A35B-7E1E-444E-A153-712546F21080}"/>
    <cellStyle name="Millares 657 3" xfId="160" xr:uid="{55998C8B-25EE-42DB-8596-425FC4E4C99C}"/>
    <cellStyle name="Millares 657 3 2" xfId="299" xr:uid="{F6BE278E-B159-4136-8A19-9F3598C31544}"/>
    <cellStyle name="Millares 657 3 2 2" xfId="585" xr:uid="{6F927496-3E49-4044-B1D6-2298659D5C4C}"/>
    <cellStyle name="Millares 657 3 3" xfId="467" xr:uid="{AAD1624F-5F5E-4854-9545-D25853830C8B}"/>
    <cellStyle name="Millares 657 4" xfId="219" xr:uid="{B60F8BB7-8BB7-441D-AC35-F25698F0B370}"/>
    <cellStyle name="Millares 657 4 2" xfId="340" xr:uid="{7D3527DD-3636-4C02-87F0-4AF34AD7AD1B}"/>
    <cellStyle name="Millares 657 4 2 2" xfId="626" xr:uid="{CCBFF958-4C36-4E69-BA9C-61554E4F320E}"/>
    <cellStyle name="Millares 657 4 3" xfId="510" xr:uid="{B6D56CE4-9E84-4A92-B4C6-BBA7C4A5E1E4}"/>
    <cellStyle name="Millares 657 5" xfId="254" xr:uid="{B4F39DA4-492A-4AB3-A5B7-4107AF652CA3}"/>
    <cellStyle name="Millares 657 5 2" xfId="370" xr:uid="{0003F4DA-5FC5-4847-84D5-E82DDF52C8B9}"/>
    <cellStyle name="Millares 657 5 2 2" xfId="656" xr:uid="{FC8287FF-6D84-418A-A9DC-A6A0EB026DCC}"/>
    <cellStyle name="Millares 657 5 3" xfId="540" xr:uid="{BB206C55-B150-4990-9A23-3918D9ADFEAC}"/>
    <cellStyle name="Millares 657 6" xfId="99" xr:uid="{4A7E27A6-B3AE-4F2B-8B11-E6FCC3190EE6}"/>
    <cellStyle name="Millares 657 6 2" xfId="423" xr:uid="{1D9A3B16-024E-4A7F-ACF6-F8D3CCDA2BA5}"/>
    <cellStyle name="Millares 657 7" xfId="411" xr:uid="{BAFF5488-82A9-4F94-8883-F881B5F51A96}"/>
    <cellStyle name="Millares 7" xfId="111" xr:uid="{9D75C17D-9BF4-404D-9135-FDB69402FA35}"/>
    <cellStyle name="Millares 7 3" xfId="207" xr:uid="{57C12D6F-164F-4451-981C-811727DAF741}"/>
    <cellStyle name="Millares 7 4" xfId="190" xr:uid="{8B8A2322-31CC-45EF-AB99-9FE3960812BF}"/>
    <cellStyle name="Millares 7 4 2" xfId="202" xr:uid="{FCA59CE5-27FB-4397-99D1-F2AEE3849403}"/>
    <cellStyle name="Millares 7 4 3" xfId="328" xr:uid="{91B5CA03-E4AE-41C2-B90E-DB90D0D719D6}"/>
    <cellStyle name="Millares 7 4 3 2" xfId="614" xr:uid="{C5C13F3B-4840-4927-BF25-C5653A7FBB2F}"/>
    <cellStyle name="Millares 7 4 4" xfId="496" xr:uid="{C9C30923-A892-471C-A65F-190D25426EB0}"/>
    <cellStyle name="Millares 8" xfId="126" xr:uid="{CA402531-93FC-48F2-8711-CA7D5738AB26}"/>
    <cellStyle name="Millares 9" xfId="127" xr:uid="{ED65829E-544D-44AB-98C3-2925383E9BDF}"/>
    <cellStyle name="Normal" xfId="0" builtinId="0"/>
    <cellStyle name="Normal 10" xfId="393" xr:uid="{C07B6BF6-13FF-4210-A1E1-B96D4BBBB4B5}"/>
    <cellStyle name="Normal 10 10 2 2 2" xfId="77" xr:uid="{00000000-0005-0000-0000-00000F000000}"/>
    <cellStyle name="Normal 1016" xfId="15" xr:uid="{00000000-0005-0000-0000-000010000000}"/>
    <cellStyle name="Normal 1018" xfId="45" xr:uid="{00000000-0005-0000-0000-000011000000}"/>
    <cellStyle name="Normal 1022" xfId="69" xr:uid="{00000000-0005-0000-0000-000012000000}"/>
    <cellStyle name="Normal 1024" xfId="22" xr:uid="{00000000-0005-0000-0000-000013000000}"/>
    <cellStyle name="Normal 1025" xfId="72" xr:uid="{00000000-0005-0000-0000-000014000000}"/>
    <cellStyle name="Normal 1026" xfId="71" xr:uid="{00000000-0005-0000-0000-000015000000}"/>
    <cellStyle name="Normal 1027" xfId="73" xr:uid="{00000000-0005-0000-0000-000016000000}"/>
    <cellStyle name="Normal 105" xfId="83" xr:uid="{00000000-0005-0000-0000-000017000000}"/>
    <cellStyle name="Normal 107" xfId="87" xr:uid="{00000000-0005-0000-0000-000018000000}"/>
    <cellStyle name="Normal 109" xfId="88" xr:uid="{00000000-0005-0000-0000-000019000000}"/>
    <cellStyle name="Normal 12" xfId="189" xr:uid="{B8B08B74-F524-4156-9908-87C4576B43FB}"/>
    <cellStyle name="Normal 12 10" xfId="7" xr:uid="{00000000-0005-0000-0000-00001A000000}"/>
    <cellStyle name="Normal 12 2 10" xfId="3" xr:uid="{00000000-0005-0000-0000-00001B000000}"/>
    <cellStyle name="Normal 12 2 2 4" xfId="12" xr:uid="{00000000-0005-0000-0000-00001C000000}"/>
    <cellStyle name="Normal 125" xfId="5" xr:uid="{00000000-0005-0000-0000-00001D000000}"/>
    <cellStyle name="Normal 126" xfId="75" xr:uid="{00000000-0005-0000-0000-00001E000000}"/>
    <cellStyle name="Normal 14" xfId="240" xr:uid="{D02FCB5D-5500-43ED-AD21-C8F18834F53B}"/>
    <cellStyle name="Normal 15 20" xfId="394" xr:uid="{8B29A780-65A3-49A0-9CAD-B6AB663A77FF}"/>
    <cellStyle name="Normal 199 2 2" xfId="80" xr:uid="{00000000-0005-0000-0000-00001F000000}"/>
    <cellStyle name="Normal 2" xfId="2" xr:uid="{00000000-0005-0000-0000-000020000000}"/>
    <cellStyle name="Normal 2 10" xfId="396" xr:uid="{8DCD8E10-F1B6-42E9-8230-2AD054939EE4}"/>
    <cellStyle name="Normal 2 10 2 2 2" xfId="84" xr:uid="{00000000-0005-0000-0000-000021000000}"/>
    <cellStyle name="Normal 2 13" xfId="397" xr:uid="{A2CE9413-0711-4AA5-9A82-2B14F0E650D3}"/>
    <cellStyle name="Normal 2 14 2" xfId="103" xr:uid="{EFF98024-B13F-401E-AF0E-2ECC00426DAF}"/>
    <cellStyle name="Normal 2 2" xfId="105" xr:uid="{855CFF38-1C9F-4CC9-A663-EF38374255B2}"/>
    <cellStyle name="Normal 2 2 2" xfId="398" xr:uid="{BC8CD357-9A7F-416B-B2A3-7CA46A34BEB9}"/>
    <cellStyle name="Normal 2 2 2 3" xfId="4" xr:uid="{00000000-0005-0000-0000-000022000000}"/>
    <cellStyle name="Normal 2 2 3" xfId="428" xr:uid="{479FBBD0-75AE-495A-8A75-ED9F16BAB83A}"/>
    <cellStyle name="Normal 2 3" xfId="197" xr:uid="{C1635644-5503-4C96-8D27-D5256DE4BCF4}"/>
    <cellStyle name="Normal 2 3 2" xfId="499" xr:uid="{0AFF0E4D-4611-46EA-B923-16B016999E3C}"/>
    <cellStyle name="Normal 2 3 3" xfId="395" xr:uid="{D2F16E74-C2D6-4702-91E5-2F5800F474AE}"/>
    <cellStyle name="Normal 26" xfId="122" xr:uid="{9A421206-9D39-497E-A2B6-4CF8FD85FBBA}"/>
    <cellStyle name="Normal 3" xfId="106" xr:uid="{254CAC79-C546-454E-99A0-872D8D26E08E}"/>
    <cellStyle name="Normal 3 4" xfId="194" xr:uid="{C93AFC03-443C-4D12-973E-15DA625A7672}"/>
    <cellStyle name="Normal 4" xfId="108" xr:uid="{B5376C06-2D3E-4EAE-96E7-45126FE0D4D1}"/>
    <cellStyle name="Normal 4 2" xfId="198" xr:uid="{158860D1-86F5-486B-B810-CBC21FA0B13F}"/>
    <cellStyle name="Normal 41" xfId="206" xr:uid="{33AFD4A3-F2F8-4C1A-AD84-B0FBDE0852D4}"/>
    <cellStyle name="Normal 45" xfId="199" xr:uid="{A8462B48-F66A-46D2-8716-2F7E103CF1C9}"/>
    <cellStyle name="Normal 5" xfId="109" xr:uid="{C309D8C0-A9F9-430E-8770-803C42EE36DB}"/>
    <cellStyle name="Normal 6" xfId="118" xr:uid="{7452279E-D918-4303-ACCA-2F59055E2064}"/>
    <cellStyle name="Normal 601" xfId="64" xr:uid="{00000000-0005-0000-0000-000023000000}"/>
    <cellStyle name="Normal 605" xfId="20" xr:uid="{00000000-0005-0000-0000-000024000000}"/>
    <cellStyle name="Normal 606" xfId="19" xr:uid="{00000000-0005-0000-0000-000025000000}"/>
    <cellStyle name="Normal 636" xfId="17" xr:uid="{00000000-0005-0000-0000-000026000000}"/>
    <cellStyle name="Normal 640" xfId="18" xr:uid="{00000000-0005-0000-0000-000027000000}"/>
    <cellStyle name="Normal 643" xfId="21" xr:uid="{00000000-0005-0000-0000-000028000000}"/>
    <cellStyle name="Normal 646" xfId="23" xr:uid="{00000000-0005-0000-0000-000029000000}"/>
    <cellStyle name="Normal 647" xfId="24" xr:uid="{00000000-0005-0000-0000-00002A000000}"/>
    <cellStyle name="Normal 649" xfId="25" xr:uid="{00000000-0005-0000-0000-00002B000000}"/>
    <cellStyle name="Normal 650" xfId="26" xr:uid="{00000000-0005-0000-0000-00002C000000}"/>
    <cellStyle name="Normal 651" xfId="27" xr:uid="{00000000-0005-0000-0000-00002D000000}"/>
    <cellStyle name="Normal 652" xfId="28" xr:uid="{00000000-0005-0000-0000-00002E000000}"/>
    <cellStyle name="Normal 653" xfId="29" xr:uid="{00000000-0005-0000-0000-00002F000000}"/>
    <cellStyle name="Normal 654" xfId="30" xr:uid="{00000000-0005-0000-0000-000030000000}"/>
    <cellStyle name="Normal 655" xfId="31" xr:uid="{00000000-0005-0000-0000-000031000000}"/>
    <cellStyle name="Normal 656" xfId="32" xr:uid="{00000000-0005-0000-0000-000032000000}"/>
    <cellStyle name="Normal 657" xfId="33" xr:uid="{00000000-0005-0000-0000-000033000000}"/>
    <cellStyle name="Normal 658" xfId="35" xr:uid="{00000000-0005-0000-0000-000034000000}"/>
    <cellStyle name="Normal 659" xfId="36" xr:uid="{00000000-0005-0000-0000-000035000000}"/>
    <cellStyle name="Normal 660" xfId="38" xr:uid="{00000000-0005-0000-0000-000036000000}"/>
    <cellStyle name="Normal 662" xfId="39" xr:uid="{00000000-0005-0000-0000-000037000000}"/>
    <cellStyle name="Normal 663" xfId="40" xr:uid="{00000000-0005-0000-0000-000038000000}"/>
    <cellStyle name="Normal 664" xfId="41" xr:uid="{00000000-0005-0000-0000-000039000000}"/>
    <cellStyle name="Normal 665" xfId="42" xr:uid="{00000000-0005-0000-0000-00003A000000}"/>
    <cellStyle name="Normal 667" xfId="43" xr:uid="{00000000-0005-0000-0000-00003B000000}"/>
    <cellStyle name="Normal 673" xfId="46" xr:uid="{00000000-0005-0000-0000-00003C000000}"/>
    <cellStyle name="Normal 674" xfId="47" xr:uid="{00000000-0005-0000-0000-00003D000000}"/>
    <cellStyle name="Normal 675" xfId="48" xr:uid="{00000000-0005-0000-0000-00003E000000}"/>
    <cellStyle name="Normal 676" xfId="49" xr:uid="{00000000-0005-0000-0000-00003F000000}"/>
    <cellStyle name="Normal 677" xfId="53" xr:uid="{00000000-0005-0000-0000-000040000000}"/>
    <cellStyle name="Normal 678" xfId="54" xr:uid="{00000000-0005-0000-0000-000041000000}"/>
    <cellStyle name="Normal 679" xfId="55" xr:uid="{00000000-0005-0000-0000-000042000000}"/>
    <cellStyle name="Normal 684" xfId="60" xr:uid="{00000000-0005-0000-0000-000043000000}"/>
    <cellStyle name="Normal 7" xfId="121" xr:uid="{A61AC7A1-865E-49B0-BC2E-B8B49DB3AAE3}"/>
    <cellStyle name="Normal 7 2" xfId="148" xr:uid="{0021A6EC-CFF9-412C-843B-1AA9D3B26526}"/>
    <cellStyle name="Normal 709" xfId="399" xr:uid="{0AFB84F0-B67B-421D-B258-8D376C62742E}"/>
    <cellStyle name="Normal 713" xfId="50" xr:uid="{00000000-0005-0000-0000-000044000000}"/>
    <cellStyle name="Normal 714" xfId="51" xr:uid="{00000000-0005-0000-0000-000045000000}"/>
    <cellStyle name="Normal 715" xfId="52" xr:uid="{00000000-0005-0000-0000-000046000000}"/>
    <cellStyle name="Normal 744" xfId="70" xr:uid="{00000000-0005-0000-0000-000047000000}"/>
    <cellStyle name="Normal 8" xfId="130" xr:uid="{08D09537-72C4-497A-8FFB-5E2948ECCB8F}"/>
    <cellStyle name="Normal 802" xfId="76" xr:uid="{00000000-0005-0000-0000-000048000000}"/>
    <cellStyle name="Normal 944" xfId="14" xr:uid="{00000000-0005-0000-0000-000049000000}"/>
    <cellStyle name="Normal 947" xfId="16" xr:uid="{00000000-0005-0000-0000-00004A000000}"/>
    <cellStyle name="Normal 952" xfId="44" xr:uid="{00000000-0005-0000-0000-00004B000000}"/>
    <cellStyle name="Normal 957" xfId="56" xr:uid="{00000000-0005-0000-0000-00004C000000}"/>
    <cellStyle name="Normal 958" xfId="57" xr:uid="{00000000-0005-0000-0000-00004D000000}"/>
    <cellStyle name="Normal 959" xfId="58" xr:uid="{00000000-0005-0000-0000-00004E000000}"/>
    <cellStyle name="Normal 960" xfId="59" xr:uid="{00000000-0005-0000-0000-00004F000000}"/>
    <cellStyle name="Normal 961" xfId="61" xr:uid="{00000000-0005-0000-0000-000050000000}"/>
    <cellStyle name="Normal 962" xfId="62" xr:uid="{00000000-0005-0000-0000-000051000000}"/>
    <cellStyle name="Normal 963" xfId="63" xr:uid="{00000000-0005-0000-0000-000052000000}"/>
    <cellStyle name="Normal 964" xfId="65" xr:uid="{00000000-0005-0000-0000-000053000000}"/>
    <cellStyle name="Normal 965" xfId="66" xr:uid="{00000000-0005-0000-0000-000054000000}"/>
    <cellStyle name="Normal 966" xfId="67" xr:uid="{00000000-0005-0000-0000-000055000000}"/>
    <cellStyle name="Normal 967" xfId="68" xr:uid="{00000000-0005-0000-0000-000056000000}"/>
    <cellStyle name="Normal 971" xfId="37" xr:uid="{00000000-0005-0000-0000-000057000000}"/>
    <cellStyle name="Normal 986" xfId="34" xr:uid="{00000000-0005-0000-0000-000058000000}"/>
    <cellStyle name="Porcentaje" xfId="9" builtinId="5"/>
    <cellStyle name="Porcentaje 2" xfId="117" xr:uid="{BEDB4146-BD9D-4E28-965E-98ABCB61DB64}"/>
    <cellStyle name="Porcentaje 2 2" xfId="435" xr:uid="{DD2AAE25-E49C-4DD0-AEAA-6733E868B4FC}"/>
    <cellStyle name="Porcentaje 2 3" xfId="401" xr:uid="{1B21B299-2F52-4991-BE5E-2AB723C917F1}"/>
    <cellStyle name="Porcentaje 3" xfId="400" xr:uid="{1F3EB433-145D-4D30-BEDD-DE411CA81E18}"/>
    <cellStyle name="Porcentaje 4" xfId="200" xr:uid="{58A2D0F7-7760-499B-AFC7-FFF9334211B6}"/>
    <cellStyle name="TableStyleLight1" xfId="124" xr:uid="{CFF0E0B8-F78C-43ED-B08D-8B96DBF5131D}"/>
  </cellStyles>
  <dxfs count="0"/>
  <tableStyles count="1" defaultTableStyle="TableStyleMedium2" defaultPivotStyle="PivotStyleLight16">
    <tableStyle name="Invisible" pivot="0" table="0" count="0" xr9:uid="{C7407D9F-74C8-42CF-8488-9A5829C05128}"/>
  </tableStyles>
  <colors>
    <mruColors>
      <color rgb="FFFF0000"/>
      <color rgb="FFCC3300"/>
      <color rgb="FF990000"/>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microsoft.com/office/2006/relationships/vbaProject" Target="vbaProject.bin"/><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3.emf"/><Relationship Id="rId1" Type="http://schemas.openxmlformats.org/officeDocument/2006/relationships/image" Target="../media/image2.emf"/><Relationship Id="rId4"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19050</xdr:rowOff>
    </xdr:from>
    <xdr:to>
      <xdr:col>0</xdr:col>
      <xdr:colOff>1238249</xdr:colOff>
      <xdr:row>5</xdr:row>
      <xdr:rowOff>23753</xdr:rowOff>
    </xdr:to>
    <xdr:pic>
      <xdr:nvPicPr>
        <xdr:cNvPr id="2" name="Imagen 1">
          <a:extLst>
            <a:ext uri="{FF2B5EF4-FFF2-40B4-BE49-F238E27FC236}">
              <a16:creationId xmlns:a16="http://schemas.microsoft.com/office/drawing/2014/main" id="{7CC8011F-DDA6-4437-B605-32441D612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19050"/>
          <a:ext cx="981074" cy="8143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285751</xdr:colOff>
      <xdr:row>0</xdr:row>
      <xdr:rowOff>47625</xdr:rowOff>
    </xdr:from>
    <xdr:to>
      <xdr:col>0</xdr:col>
      <xdr:colOff>1266825</xdr:colOff>
      <xdr:row>5</xdr:row>
      <xdr:rowOff>23753</xdr:rowOff>
    </xdr:to>
    <xdr:pic>
      <xdr:nvPicPr>
        <xdr:cNvPr id="2" name="Imagen 1">
          <a:extLst>
            <a:ext uri="{FF2B5EF4-FFF2-40B4-BE49-F238E27FC236}">
              <a16:creationId xmlns:a16="http://schemas.microsoft.com/office/drawing/2014/main" id="{A11F384B-E15F-4B31-9DAC-13441C5234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1" y="47625"/>
          <a:ext cx="981074" cy="8143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1616075</xdr:colOff>
      <xdr:row>8</xdr:row>
      <xdr:rowOff>34925</xdr:rowOff>
    </xdr:from>
    <xdr:ext cx="2373379" cy="593304"/>
    <xdr:sp macro="" textlink="">
      <xdr:nvSpPr>
        <xdr:cNvPr id="2" name="Rectángulo 1">
          <a:extLst>
            <a:ext uri="{FF2B5EF4-FFF2-40B4-BE49-F238E27FC236}">
              <a16:creationId xmlns:a16="http://schemas.microsoft.com/office/drawing/2014/main" id="{FBF496D9-7C60-454E-8955-DF2B7F40C764}"/>
            </a:ext>
          </a:extLst>
        </xdr:cNvPr>
        <xdr:cNvSpPr/>
      </xdr:nvSpPr>
      <xdr:spPr>
        <a:xfrm>
          <a:off x="1616075" y="15589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28575</xdr:rowOff>
    </xdr:from>
    <xdr:to>
      <xdr:col>8</xdr:col>
      <xdr:colOff>85725</xdr:colOff>
      <xdr:row>11</xdr:row>
      <xdr:rowOff>3175</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47625" y="1393825"/>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PY" sz="1100"/>
            <a:t>Las reservas de Revalúo se registran al final del ejercicio conforme el coeficiente de revalúo emitido por la SET,</a:t>
          </a:r>
          <a:r>
            <a:rPr lang="es-PY" sz="1100" baseline="0"/>
            <a:t> en el año 2021 no se establecio un coeficiente de revaluo en base a la nueva reglamentacion de la SET.</a:t>
          </a:r>
          <a:endParaRPr lang="es-PY" sz="1100"/>
        </a:p>
      </xdr:txBody>
    </xdr:sp>
    <xdr:clientData/>
  </xdr:twoCellAnchor>
  <xdr:twoCellAnchor>
    <xdr:from>
      <xdr:col>0</xdr:col>
      <xdr:colOff>47625</xdr:colOff>
      <xdr:row>12</xdr:row>
      <xdr:rowOff>38100</xdr:rowOff>
    </xdr:from>
    <xdr:to>
      <xdr:col>8</xdr:col>
      <xdr:colOff>85725</xdr:colOff>
      <xdr:row>15</xdr:row>
      <xdr:rowOff>180975</xdr:rowOff>
    </xdr:to>
    <xdr:sp macro="" textlink="">
      <xdr:nvSpPr>
        <xdr:cNvPr id="4" name="CuadroTexto 3">
          <a:extLst>
            <a:ext uri="{FF2B5EF4-FFF2-40B4-BE49-F238E27FC236}">
              <a16:creationId xmlns:a16="http://schemas.microsoft.com/office/drawing/2014/main" id="{00000000-0008-0000-1900-000004000000}"/>
            </a:ext>
          </a:extLst>
        </xdr:cNvPr>
        <xdr:cNvSpPr txBox="1"/>
      </xdr:nvSpPr>
      <xdr:spPr>
        <a:xfrm>
          <a:off x="47625" y="2895600"/>
          <a:ext cx="7858125" cy="523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constituye anualmente, una vez que la Asamblea General de Accionistas haya aprobado los estados financieros, una reserva legal equivalente al 5% de la utilidad neta del ejercicio en cumplimiento a lo establecido en el Art. 91º de la Ley Nº 1034/83.,</a:t>
          </a:r>
        </a:p>
        <a:p>
          <a:pPr marL="0" marR="0" lvl="0" indent="0" defTabSz="914400" eaLnBrk="1" fontAlgn="auto" latinLnBrk="0" hangingPunct="1">
            <a:lnSpc>
              <a:spcPct val="100000"/>
            </a:lnSpc>
            <a:spcBef>
              <a:spcPts val="0"/>
            </a:spcBef>
            <a:spcAft>
              <a:spcPts val="0"/>
            </a:spcAft>
            <a:buClrTx/>
            <a:buSzTx/>
            <a:buFontTx/>
            <a:buNone/>
            <a:tabLst/>
            <a:defRPr/>
          </a:pPr>
          <a:endParaRPr lang="es-PY" sz="1100"/>
        </a:p>
      </xdr:txBody>
    </xdr:sp>
    <xdr:clientData/>
  </xdr:twoCellAnchor>
  <xdr:twoCellAnchor>
    <xdr:from>
      <xdr:col>0</xdr:col>
      <xdr:colOff>37042</xdr:colOff>
      <xdr:row>17</xdr:row>
      <xdr:rowOff>19050</xdr:rowOff>
    </xdr:from>
    <xdr:to>
      <xdr:col>8</xdr:col>
      <xdr:colOff>75142</xdr:colOff>
      <xdr:row>19</xdr:row>
      <xdr:rowOff>152400</xdr:rowOff>
    </xdr:to>
    <xdr:sp macro="" textlink="">
      <xdr:nvSpPr>
        <xdr:cNvPr id="5" name="CuadroTexto 4">
          <a:extLst>
            <a:ext uri="{FF2B5EF4-FFF2-40B4-BE49-F238E27FC236}">
              <a16:creationId xmlns:a16="http://schemas.microsoft.com/office/drawing/2014/main" id="{00000000-0008-0000-1900-000005000000}"/>
            </a:ext>
          </a:extLst>
        </xdr:cNvPr>
        <xdr:cNvSpPr txBox="1"/>
      </xdr:nvSpPr>
      <xdr:spPr>
        <a:xfrm>
          <a:off x="37042" y="2813050"/>
          <a:ext cx="7859183" cy="450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PY" sz="1100"/>
        </a:p>
      </xdr:txBody>
    </xdr:sp>
    <xdr:clientData/>
  </xdr:twoCellAnchor>
  <xdr:twoCellAnchor>
    <xdr:from>
      <xdr:col>0</xdr:col>
      <xdr:colOff>66675</xdr:colOff>
      <xdr:row>23</xdr:row>
      <xdr:rowOff>152400</xdr:rowOff>
    </xdr:from>
    <xdr:to>
      <xdr:col>8</xdr:col>
      <xdr:colOff>104775</xdr:colOff>
      <xdr:row>27</xdr:row>
      <xdr:rowOff>57150</xdr:rowOff>
    </xdr:to>
    <xdr:sp macro="" textlink="">
      <xdr:nvSpPr>
        <xdr:cNvPr id="6" name="CuadroTexto 5">
          <a:extLst>
            <a:ext uri="{FF2B5EF4-FFF2-40B4-BE49-F238E27FC236}">
              <a16:creationId xmlns:a16="http://schemas.microsoft.com/office/drawing/2014/main" id="{00000000-0008-0000-1900-000006000000}"/>
            </a:ext>
          </a:extLst>
        </xdr:cNvPr>
        <xdr:cNvSpPr txBox="1"/>
      </xdr:nvSpPr>
      <xdr:spPr>
        <a:xfrm>
          <a:off x="66675" y="3924300"/>
          <a:ext cx="785812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s-PY" sz="1100">
              <a:solidFill>
                <a:schemeClr val="dk1"/>
              </a:solidFill>
              <a:effectLst/>
              <a:latin typeface="+mn-lt"/>
              <a:ea typeface="+mn-ea"/>
              <a:cs typeface="+mn-cs"/>
            </a:rPr>
            <a:t>La Sociedad realiza</a:t>
          </a:r>
          <a:r>
            <a:rPr lang="es-PY" sz="1100" baseline="0">
              <a:solidFill>
                <a:schemeClr val="dk1"/>
              </a:solidFill>
              <a:effectLst/>
              <a:latin typeface="+mn-lt"/>
              <a:ea typeface="+mn-ea"/>
              <a:cs typeface="+mn-cs"/>
            </a:rPr>
            <a:t> la</a:t>
          </a:r>
          <a:r>
            <a:rPr lang="es-ES_tradnl" sz="1100">
              <a:solidFill>
                <a:schemeClr val="dk1"/>
              </a:solidFill>
              <a:effectLst/>
              <a:latin typeface="+mn-lt"/>
              <a:ea typeface="+mn-ea"/>
              <a:cs typeface="+mn-cs"/>
            </a:rPr>
            <a:t> valuación de inversiones al año siguiente de su adquisición al valor proporcional en el patrimonio del contribuyente emisor.</a:t>
          </a:r>
          <a:endParaRPr lang="es-PY">
            <a:effectLst/>
          </a:endParaRPr>
        </a:p>
        <a:p>
          <a:endParaRPr lang="es-PY"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xdr:col>
      <xdr:colOff>76200</xdr:colOff>
      <xdr:row>8</xdr:row>
      <xdr:rowOff>47625</xdr:rowOff>
    </xdr:from>
    <xdr:ext cx="2373379" cy="593304"/>
    <xdr:sp macro="" textlink="">
      <xdr:nvSpPr>
        <xdr:cNvPr id="2" name="Rectángulo 1">
          <a:extLst>
            <a:ext uri="{FF2B5EF4-FFF2-40B4-BE49-F238E27FC236}">
              <a16:creationId xmlns:a16="http://schemas.microsoft.com/office/drawing/2014/main" id="{55C43748-6F9E-4F02-BB96-63DB17A15A40}"/>
            </a:ext>
          </a:extLst>
        </xdr:cNvPr>
        <xdr:cNvSpPr/>
      </xdr:nvSpPr>
      <xdr:spPr>
        <a:xfrm>
          <a:off x="2371725" y="13430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7</xdr:row>
      <xdr:rowOff>0</xdr:rowOff>
    </xdr:from>
    <xdr:ext cx="2373379" cy="593304"/>
    <xdr:sp macro="" textlink="">
      <xdr:nvSpPr>
        <xdr:cNvPr id="2" name="Rectángulo 1">
          <a:extLst>
            <a:ext uri="{FF2B5EF4-FFF2-40B4-BE49-F238E27FC236}">
              <a16:creationId xmlns:a16="http://schemas.microsoft.com/office/drawing/2014/main" id="{D653C971-5065-4146-A692-74481229613F}"/>
            </a:ext>
          </a:extLst>
        </xdr:cNvPr>
        <xdr:cNvSpPr/>
      </xdr:nvSpPr>
      <xdr:spPr>
        <a:xfrm>
          <a:off x="2714625" y="11334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xdr:col>
      <xdr:colOff>28575</xdr:colOff>
      <xdr:row>9</xdr:row>
      <xdr:rowOff>28575</xdr:rowOff>
    </xdr:from>
    <xdr:ext cx="2373379" cy="593304"/>
    <xdr:sp macro="" textlink="">
      <xdr:nvSpPr>
        <xdr:cNvPr id="2" name="Rectángulo 1">
          <a:extLst>
            <a:ext uri="{FF2B5EF4-FFF2-40B4-BE49-F238E27FC236}">
              <a16:creationId xmlns:a16="http://schemas.microsoft.com/office/drawing/2014/main" id="{42F903C9-5C3F-4B44-8D50-95E561BA0C9E}"/>
            </a:ext>
          </a:extLst>
        </xdr:cNvPr>
        <xdr:cNvSpPr/>
      </xdr:nvSpPr>
      <xdr:spPr>
        <a:xfrm>
          <a:off x="2562225" y="1485900"/>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xdr:col>
      <xdr:colOff>9525</xdr:colOff>
      <xdr:row>8</xdr:row>
      <xdr:rowOff>9525</xdr:rowOff>
    </xdr:from>
    <xdr:ext cx="2373379" cy="593304"/>
    <xdr:sp macro="" textlink="">
      <xdr:nvSpPr>
        <xdr:cNvPr id="2" name="Rectángulo 1">
          <a:extLst>
            <a:ext uri="{FF2B5EF4-FFF2-40B4-BE49-F238E27FC236}">
              <a16:creationId xmlns:a16="http://schemas.microsoft.com/office/drawing/2014/main" id="{89A39342-D94C-4E6F-8A8A-FD54F24F9C83}"/>
            </a:ext>
          </a:extLst>
        </xdr:cNvPr>
        <xdr:cNvSpPr/>
      </xdr:nvSpPr>
      <xdr:spPr>
        <a:xfrm>
          <a:off x="3429000" y="147637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1</xdr:col>
      <xdr:colOff>514350</xdr:colOff>
      <xdr:row>14</xdr:row>
      <xdr:rowOff>57150</xdr:rowOff>
    </xdr:from>
    <xdr:ext cx="2373379" cy="593304"/>
    <xdr:sp macro="" textlink="">
      <xdr:nvSpPr>
        <xdr:cNvPr id="2" name="Rectángulo 1">
          <a:extLst>
            <a:ext uri="{FF2B5EF4-FFF2-40B4-BE49-F238E27FC236}">
              <a16:creationId xmlns:a16="http://schemas.microsoft.com/office/drawing/2014/main" id="{B901980E-E543-48A7-AEA4-14D03F8C1D2B}"/>
            </a:ext>
          </a:extLst>
        </xdr:cNvPr>
        <xdr:cNvSpPr/>
      </xdr:nvSpPr>
      <xdr:spPr>
        <a:xfrm>
          <a:off x="3705225" y="4124325"/>
          <a:ext cx="2373379" cy="593304"/>
        </a:xfrm>
        <a:prstGeom prst="rect">
          <a:avLst/>
        </a:prstGeom>
        <a:noFill/>
      </xdr:spPr>
      <xdr:txBody>
        <a:bodyPr wrap="square" lIns="91440" tIns="45720" rIns="91440" bIns="45720">
          <a:spAutoFit/>
        </a:bodyPr>
        <a:lstStyle/>
        <a:p>
          <a:pPr algn="ctr"/>
          <a:r>
            <a:rPr lang="es-ES" sz="3200" b="1" cap="none" spc="50">
              <a:ln w="0"/>
              <a:solidFill>
                <a:schemeClr val="bg2"/>
              </a:solidFill>
              <a:effectLst>
                <a:innerShdw blurRad="63500" dist="50800" dir="13500000">
                  <a:srgbClr val="000000">
                    <a:alpha val="50000"/>
                  </a:srgbClr>
                </a:innerShdw>
              </a:effectLst>
            </a:rPr>
            <a:t>NO APLICA</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grupovazquez.com/"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92D050"/>
    <pageSetUpPr fitToPage="1"/>
  </sheetPr>
  <dimension ref="A1:T69"/>
  <sheetViews>
    <sheetView showGridLines="0" tabSelected="1" workbookViewId="0"/>
  </sheetViews>
  <sheetFormatPr baseColWidth="10" defaultColWidth="11.42578125" defaultRowHeight="12.75" x14ac:dyDescent="0.2"/>
  <cols>
    <col min="1" max="1" width="21.42578125" style="212" bestFit="1" customWidth="1"/>
    <col min="2" max="2" width="10.140625" style="212" bestFit="1" customWidth="1"/>
    <col min="3" max="3" width="61.5703125" style="212" bestFit="1" customWidth="1"/>
    <col min="4" max="4" width="14.85546875" style="215" customWidth="1"/>
    <col min="5" max="5" width="49.85546875" style="212" bestFit="1" customWidth="1"/>
    <col min="6" max="6" width="6.7109375" style="212" bestFit="1" customWidth="1"/>
    <col min="7" max="16384" width="11.42578125" style="212"/>
  </cols>
  <sheetData>
    <row r="1" spans="1:20" x14ac:dyDescent="0.2">
      <c r="B1" s="150" t="s">
        <v>709</v>
      </c>
      <c r="C1" s="149" t="s">
        <v>758</v>
      </c>
      <c r="D1" s="212"/>
    </row>
    <row r="2" spans="1:20" x14ac:dyDescent="0.2">
      <c r="S2" s="212">
        <v>1</v>
      </c>
      <c r="T2" s="212" t="s">
        <v>327</v>
      </c>
    </row>
    <row r="3" spans="1:20" x14ac:dyDescent="0.2">
      <c r="S3" s="212">
        <v>2</v>
      </c>
      <c r="T3" s="212" t="s">
        <v>328</v>
      </c>
    </row>
    <row r="4" spans="1:20" x14ac:dyDescent="0.2">
      <c r="S4" s="212">
        <v>3</v>
      </c>
      <c r="T4" s="212" t="s">
        <v>329</v>
      </c>
    </row>
    <row r="5" spans="1:20" x14ac:dyDescent="0.2">
      <c r="S5" s="212">
        <v>4</v>
      </c>
      <c r="T5" s="212" t="s">
        <v>330</v>
      </c>
    </row>
    <row r="6" spans="1:20" x14ac:dyDescent="0.2">
      <c r="A6" s="150" t="s">
        <v>706</v>
      </c>
      <c r="B6" s="148">
        <v>45291</v>
      </c>
      <c r="S6" s="212">
        <v>5</v>
      </c>
      <c r="T6" s="212" t="s">
        <v>331</v>
      </c>
    </row>
    <row r="7" spans="1:20" s="172" customFormat="1" ht="12.75" customHeight="1" x14ac:dyDescent="0.2">
      <c r="D7" s="214"/>
      <c r="S7" s="172">
        <v>6</v>
      </c>
      <c r="T7" s="172" t="s">
        <v>332</v>
      </c>
    </row>
    <row r="8" spans="1:20" x14ac:dyDescent="0.2">
      <c r="A8" s="286"/>
      <c r="S8" s="212">
        <v>7</v>
      </c>
      <c r="T8" s="212" t="s">
        <v>333</v>
      </c>
    </row>
    <row r="9" spans="1:20" ht="26.45" customHeight="1" x14ac:dyDescent="0.2">
      <c r="B9" s="103"/>
      <c r="C9" s="104" t="s">
        <v>17</v>
      </c>
      <c r="D9" s="108" t="s">
        <v>266</v>
      </c>
      <c r="S9" s="212">
        <v>8</v>
      </c>
      <c r="T9" s="212" t="s">
        <v>334</v>
      </c>
    </row>
    <row r="10" spans="1:20" ht="26.45" customHeight="1" x14ac:dyDescent="0.2">
      <c r="B10" s="105" t="s">
        <v>306</v>
      </c>
      <c r="C10" s="98"/>
      <c r="D10" s="109"/>
      <c r="S10" s="212">
        <v>9</v>
      </c>
      <c r="T10" s="212" t="s">
        <v>335</v>
      </c>
    </row>
    <row r="11" spans="1:20" x14ac:dyDescent="0.2">
      <c r="A11" s="41"/>
      <c r="B11" s="106"/>
      <c r="C11" s="99" t="s">
        <v>240</v>
      </c>
      <c r="D11" s="287" t="s">
        <v>18</v>
      </c>
      <c r="S11" s="212">
        <v>10</v>
      </c>
      <c r="T11" s="212" t="s">
        <v>336</v>
      </c>
    </row>
    <row r="12" spans="1:20" x14ac:dyDescent="0.2">
      <c r="A12" s="41"/>
      <c r="B12" s="106"/>
      <c r="C12" s="99" t="s">
        <v>34</v>
      </c>
      <c r="D12" s="110" t="s">
        <v>19</v>
      </c>
      <c r="S12" s="212">
        <v>11</v>
      </c>
      <c r="T12" s="212" t="s">
        <v>337</v>
      </c>
    </row>
    <row r="13" spans="1:20" x14ac:dyDescent="0.2">
      <c r="A13" s="41"/>
      <c r="B13" s="105" t="s">
        <v>192</v>
      </c>
      <c r="C13" s="99"/>
      <c r="D13" s="287" t="s">
        <v>100</v>
      </c>
      <c r="S13" s="212">
        <v>12</v>
      </c>
      <c r="T13" s="212" t="s">
        <v>338</v>
      </c>
    </row>
    <row r="14" spans="1:20" x14ac:dyDescent="0.2">
      <c r="A14" s="41"/>
      <c r="B14" s="106"/>
      <c r="C14" s="22" t="s">
        <v>146</v>
      </c>
      <c r="D14" s="110" t="s">
        <v>20</v>
      </c>
    </row>
    <row r="15" spans="1:20" x14ac:dyDescent="0.2">
      <c r="A15" s="41"/>
      <c r="B15" s="106"/>
      <c r="C15" s="22" t="s">
        <v>88</v>
      </c>
      <c r="D15" s="110" t="s">
        <v>21</v>
      </c>
    </row>
    <row r="16" spans="1:20" x14ac:dyDescent="0.2">
      <c r="A16" s="41"/>
      <c r="B16" s="106"/>
      <c r="C16" s="22" t="s">
        <v>147</v>
      </c>
      <c r="D16" s="110" t="s">
        <v>22</v>
      </c>
    </row>
    <row r="17" spans="1:4" x14ac:dyDescent="0.2">
      <c r="A17" s="41"/>
      <c r="B17" s="106"/>
      <c r="C17" s="22" t="s">
        <v>35</v>
      </c>
      <c r="D17" s="110" t="s">
        <v>23</v>
      </c>
    </row>
    <row r="18" spans="1:4" x14ac:dyDescent="0.2">
      <c r="A18" s="41"/>
      <c r="B18" s="106"/>
      <c r="C18" s="22" t="s">
        <v>147</v>
      </c>
      <c r="D18" s="110" t="s">
        <v>22</v>
      </c>
    </row>
    <row r="19" spans="1:4" x14ac:dyDescent="0.2">
      <c r="A19" s="41"/>
      <c r="B19" s="106"/>
      <c r="C19" s="22" t="s">
        <v>148</v>
      </c>
      <c r="D19" s="110" t="s">
        <v>24</v>
      </c>
    </row>
    <row r="20" spans="1:4" x14ac:dyDescent="0.2">
      <c r="A20" s="41"/>
      <c r="B20" s="106"/>
      <c r="C20" s="22" t="s">
        <v>292</v>
      </c>
      <c r="D20" s="110" t="s">
        <v>25</v>
      </c>
    </row>
    <row r="21" spans="1:4" x14ac:dyDescent="0.2">
      <c r="A21" s="41"/>
      <c r="B21" s="106"/>
      <c r="C21" s="22" t="s">
        <v>241</v>
      </c>
      <c r="D21" s="110" t="s">
        <v>26</v>
      </c>
    </row>
    <row r="22" spans="1:4" x14ac:dyDescent="0.2">
      <c r="A22" s="41"/>
      <c r="B22" s="106"/>
      <c r="C22" s="22" t="s">
        <v>779</v>
      </c>
      <c r="D22" s="110" t="s">
        <v>27</v>
      </c>
    </row>
    <row r="23" spans="1:4" x14ac:dyDescent="0.2">
      <c r="A23" s="41"/>
      <c r="B23" s="106"/>
      <c r="C23" s="22" t="s">
        <v>96</v>
      </c>
      <c r="D23" s="110" t="s">
        <v>28</v>
      </c>
    </row>
    <row r="24" spans="1:4" x14ac:dyDescent="0.2">
      <c r="A24" s="41"/>
      <c r="B24" s="106"/>
      <c r="C24" s="22" t="s">
        <v>99</v>
      </c>
      <c r="D24" s="287" t="s">
        <v>29</v>
      </c>
    </row>
    <row r="25" spans="1:4" x14ac:dyDescent="0.2">
      <c r="A25" s="41"/>
      <c r="B25" s="106"/>
      <c r="C25" s="22" t="s">
        <v>89</v>
      </c>
      <c r="D25" s="110" t="s">
        <v>30</v>
      </c>
    </row>
    <row r="26" spans="1:4" x14ac:dyDescent="0.2">
      <c r="A26" s="41"/>
      <c r="B26" s="106"/>
      <c r="C26" s="22" t="s">
        <v>90</v>
      </c>
      <c r="D26" s="110" t="s">
        <v>31</v>
      </c>
    </row>
    <row r="27" spans="1:4" x14ac:dyDescent="0.2">
      <c r="A27" s="41"/>
      <c r="B27" s="106"/>
      <c r="C27" s="22" t="s">
        <v>101</v>
      </c>
      <c r="D27" s="110" t="s">
        <v>32</v>
      </c>
    </row>
    <row r="28" spans="1:4" x14ac:dyDescent="0.2">
      <c r="A28" s="41"/>
      <c r="B28" s="106"/>
      <c r="C28" s="22" t="s">
        <v>59</v>
      </c>
      <c r="D28" s="110" t="s">
        <v>33</v>
      </c>
    </row>
    <row r="29" spans="1:4" x14ac:dyDescent="0.2">
      <c r="A29" s="41"/>
      <c r="B29" s="106"/>
      <c r="C29" s="22" t="s">
        <v>60</v>
      </c>
      <c r="D29" s="110" t="s">
        <v>242</v>
      </c>
    </row>
    <row r="30" spans="1:4" x14ac:dyDescent="0.2">
      <c r="A30" s="41"/>
      <c r="B30" s="106"/>
      <c r="C30" s="22" t="s">
        <v>61</v>
      </c>
      <c r="D30" s="110" t="s">
        <v>243</v>
      </c>
    </row>
    <row r="31" spans="1:4" x14ac:dyDescent="0.2">
      <c r="A31" s="41"/>
      <c r="B31" s="106"/>
      <c r="C31" s="22" t="s">
        <v>170</v>
      </c>
      <c r="D31" s="110" t="s">
        <v>244</v>
      </c>
    </row>
    <row r="32" spans="1:4" x14ac:dyDescent="0.2">
      <c r="A32" s="41"/>
      <c r="B32" s="106"/>
      <c r="C32" s="22" t="s">
        <v>246</v>
      </c>
      <c r="D32" s="110" t="s">
        <v>31</v>
      </c>
    </row>
    <row r="33" spans="1:4" s="398" customFormat="1" x14ac:dyDescent="0.2">
      <c r="A33" s="41"/>
      <c r="B33" s="106"/>
      <c r="C33" s="22" t="s">
        <v>881</v>
      </c>
      <c r="D33" s="110" t="s">
        <v>31</v>
      </c>
    </row>
    <row r="34" spans="1:4" x14ac:dyDescent="0.2">
      <c r="A34" s="41"/>
      <c r="B34" s="106"/>
      <c r="C34" s="22" t="s">
        <v>248</v>
      </c>
      <c r="D34" s="110" t="s">
        <v>244</v>
      </c>
    </row>
    <row r="35" spans="1:4" x14ac:dyDescent="0.2">
      <c r="A35" s="41"/>
      <c r="B35" s="106"/>
      <c r="C35" s="22" t="s">
        <v>172</v>
      </c>
      <c r="D35" s="110" t="s">
        <v>245</v>
      </c>
    </row>
    <row r="36" spans="1:4" x14ac:dyDescent="0.2">
      <c r="A36" s="41"/>
      <c r="B36" s="106"/>
      <c r="C36" s="22" t="s">
        <v>38</v>
      </c>
      <c r="D36" s="110" t="s">
        <v>249</v>
      </c>
    </row>
    <row r="37" spans="1:4" x14ac:dyDescent="0.2">
      <c r="A37" s="41"/>
      <c r="B37" s="106"/>
      <c r="C37" s="22" t="s">
        <v>73</v>
      </c>
      <c r="D37" s="110" t="s">
        <v>249</v>
      </c>
    </row>
    <row r="38" spans="1:4" x14ac:dyDescent="0.2">
      <c r="A38" s="41"/>
      <c r="B38" s="106"/>
      <c r="C38" s="22" t="s">
        <v>173</v>
      </c>
      <c r="D38" s="110" t="s">
        <v>249</v>
      </c>
    </row>
    <row r="39" spans="1:4" x14ac:dyDescent="0.2">
      <c r="A39" s="41"/>
      <c r="B39" s="106"/>
      <c r="C39" s="22" t="s">
        <v>295</v>
      </c>
      <c r="D39" s="110" t="s">
        <v>249</v>
      </c>
    </row>
    <row r="40" spans="1:4" x14ac:dyDescent="0.2">
      <c r="A40" s="41"/>
      <c r="B40" s="106"/>
      <c r="C40" s="22" t="s">
        <v>62</v>
      </c>
      <c r="D40" s="110" t="s">
        <v>250</v>
      </c>
    </row>
    <row r="41" spans="1:4" x14ac:dyDescent="0.2">
      <c r="A41" s="41"/>
      <c r="B41" s="106"/>
      <c r="C41" s="22" t="s">
        <v>39</v>
      </c>
      <c r="D41" s="110" t="s">
        <v>251</v>
      </c>
    </row>
    <row r="42" spans="1:4" x14ac:dyDescent="0.2">
      <c r="A42" s="41"/>
      <c r="B42" s="106"/>
      <c r="C42" s="22" t="s">
        <v>831</v>
      </c>
      <c r="D42" s="110" t="s">
        <v>251</v>
      </c>
    </row>
    <row r="43" spans="1:4" x14ac:dyDescent="0.2">
      <c r="A43" s="41"/>
      <c r="B43" s="106"/>
      <c r="C43" s="22" t="s">
        <v>63</v>
      </c>
      <c r="D43" s="110" t="s">
        <v>252</v>
      </c>
    </row>
    <row r="44" spans="1:4" x14ac:dyDescent="0.2">
      <c r="A44" s="41"/>
      <c r="B44" s="105" t="s">
        <v>50</v>
      </c>
      <c r="C44" s="99"/>
      <c r="D44" s="287" t="s">
        <v>105</v>
      </c>
    </row>
    <row r="45" spans="1:4" x14ac:dyDescent="0.2">
      <c r="A45" s="41"/>
      <c r="B45" s="106"/>
      <c r="C45" s="22" t="s">
        <v>56</v>
      </c>
      <c r="D45" s="110" t="s">
        <v>253</v>
      </c>
    </row>
    <row r="46" spans="1:4" x14ac:dyDescent="0.2">
      <c r="A46" s="41"/>
      <c r="B46" s="106"/>
      <c r="C46" s="22" t="s">
        <v>112</v>
      </c>
      <c r="D46" s="110" t="s">
        <v>254</v>
      </c>
    </row>
    <row r="47" spans="1:4" x14ac:dyDescent="0.2">
      <c r="A47" s="41"/>
      <c r="B47" s="106"/>
      <c r="C47" s="22" t="s">
        <v>178</v>
      </c>
      <c r="D47" s="110" t="s">
        <v>255</v>
      </c>
    </row>
    <row r="48" spans="1:4" x14ac:dyDescent="0.2">
      <c r="A48" s="41"/>
      <c r="B48" s="106"/>
      <c r="C48" s="22" t="s">
        <v>128</v>
      </c>
      <c r="D48" s="110" t="s">
        <v>255</v>
      </c>
    </row>
    <row r="49" spans="1:4" x14ac:dyDescent="0.2">
      <c r="A49" s="41"/>
      <c r="B49" s="106"/>
      <c r="C49" s="22" t="s">
        <v>257</v>
      </c>
      <c r="D49" s="110" t="s">
        <v>256</v>
      </c>
    </row>
    <row r="50" spans="1:4" x14ac:dyDescent="0.2">
      <c r="A50" s="41"/>
      <c r="B50" s="106"/>
      <c r="C50" s="22" t="s">
        <v>296</v>
      </c>
      <c r="D50" s="110" t="s">
        <v>258</v>
      </c>
    </row>
    <row r="51" spans="1:4" x14ac:dyDescent="0.2">
      <c r="A51" s="41"/>
      <c r="B51" s="106"/>
      <c r="C51" s="22" t="s">
        <v>299</v>
      </c>
      <c r="D51" s="110" t="s">
        <v>258</v>
      </c>
    </row>
    <row r="52" spans="1:4" x14ac:dyDescent="0.2">
      <c r="A52" s="41"/>
      <c r="B52" s="106"/>
      <c r="C52" s="22" t="s">
        <v>115</v>
      </c>
      <c r="D52" s="110" t="s">
        <v>259</v>
      </c>
    </row>
    <row r="53" spans="1:4" x14ac:dyDescent="0.2">
      <c r="A53" s="41"/>
      <c r="B53" s="106"/>
      <c r="C53" s="22" t="s">
        <v>116</v>
      </c>
      <c r="D53" s="110" t="s">
        <v>260</v>
      </c>
    </row>
    <row r="54" spans="1:4" x14ac:dyDescent="0.2">
      <c r="A54" s="41"/>
      <c r="B54" s="106"/>
      <c r="C54" s="22" t="s">
        <v>41</v>
      </c>
      <c r="D54" s="110" t="s">
        <v>261</v>
      </c>
    </row>
    <row r="55" spans="1:4" x14ac:dyDescent="0.2">
      <c r="A55" s="41"/>
      <c r="B55" s="106"/>
      <c r="C55" s="22" t="s">
        <v>65</v>
      </c>
      <c r="D55" s="110" t="s">
        <v>262</v>
      </c>
    </row>
    <row r="56" spans="1:4" x14ac:dyDescent="0.2">
      <c r="A56" s="41"/>
      <c r="B56" s="106"/>
      <c r="C56" s="22" t="s">
        <v>66</v>
      </c>
      <c r="D56" s="110" t="s">
        <v>263</v>
      </c>
    </row>
    <row r="57" spans="1:4" x14ac:dyDescent="0.2">
      <c r="A57" s="41"/>
      <c r="B57" s="106"/>
      <c r="C57" s="22" t="s">
        <v>265</v>
      </c>
      <c r="D57" s="110" t="s">
        <v>264</v>
      </c>
    </row>
    <row r="58" spans="1:4" x14ac:dyDescent="0.2">
      <c r="A58" s="41"/>
      <c r="B58" s="106"/>
      <c r="C58" s="22" t="s">
        <v>67</v>
      </c>
      <c r="D58" s="287" t="s">
        <v>264</v>
      </c>
    </row>
    <row r="59" spans="1:4" x14ac:dyDescent="0.2">
      <c r="A59" s="41"/>
      <c r="B59" s="105" t="s">
        <v>51</v>
      </c>
      <c r="C59" s="99"/>
      <c r="D59" s="287" t="s">
        <v>49</v>
      </c>
    </row>
    <row r="60" spans="1:4" x14ac:dyDescent="0.2">
      <c r="A60" s="41"/>
      <c r="B60" s="105" t="s">
        <v>193</v>
      </c>
      <c r="C60" s="99"/>
      <c r="D60" s="110" t="s">
        <v>194</v>
      </c>
    </row>
    <row r="61" spans="1:4" x14ac:dyDescent="0.2">
      <c r="A61" s="41"/>
      <c r="B61" s="105" t="s">
        <v>307</v>
      </c>
      <c r="C61" s="99"/>
      <c r="D61" s="110"/>
    </row>
    <row r="62" spans="1:4" x14ac:dyDescent="0.2">
      <c r="A62" s="41"/>
      <c r="B62" s="106"/>
      <c r="C62" s="22" t="s">
        <v>267</v>
      </c>
      <c r="D62" s="287" t="s">
        <v>268</v>
      </c>
    </row>
    <row r="63" spans="1:4" x14ac:dyDescent="0.2">
      <c r="A63" s="41"/>
      <c r="B63" s="106"/>
      <c r="C63" s="22" t="s">
        <v>272</v>
      </c>
      <c r="D63" s="287" t="s">
        <v>273</v>
      </c>
    </row>
    <row r="64" spans="1:4" x14ac:dyDescent="0.2">
      <c r="A64" s="41"/>
      <c r="B64" s="106"/>
      <c r="C64" s="22" t="s">
        <v>300</v>
      </c>
      <c r="D64" s="287" t="s">
        <v>275</v>
      </c>
    </row>
    <row r="65" spans="1:4" x14ac:dyDescent="0.2">
      <c r="A65" s="41"/>
      <c r="B65" s="106"/>
      <c r="C65" s="22" t="s">
        <v>274</v>
      </c>
      <c r="D65" s="287" t="s">
        <v>276</v>
      </c>
    </row>
    <row r="66" spans="1:4" x14ac:dyDescent="0.2">
      <c r="A66" s="41"/>
      <c r="B66" s="107"/>
      <c r="C66" s="151" t="s">
        <v>749</v>
      </c>
      <c r="D66" s="288" t="s">
        <v>750</v>
      </c>
    </row>
    <row r="67" spans="1:4" s="22" customFormat="1" ht="21.2" customHeight="1" x14ac:dyDescent="0.2">
      <c r="A67" s="24"/>
      <c r="D67" s="92"/>
    </row>
    <row r="68" spans="1:4" x14ac:dyDescent="0.2">
      <c r="B68" s="22"/>
      <c r="C68" s="22"/>
      <c r="D68" s="41"/>
    </row>
    <row r="69" spans="1:4" x14ac:dyDescent="0.2">
      <c r="B69" s="22"/>
      <c r="C69" s="22"/>
      <c r="D69" s="41"/>
    </row>
  </sheetData>
  <hyperlinks>
    <hyperlink ref="D14" location="'Nota 3'!A1" display="'Nota 3'!A1" xr:uid="{00000000-0004-0000-0000-000000000000}"/>
    <hyperlink ref="D15" location="'Nota 4'!A1" display="'Nota 4'!A1" xr:uid="{00000000-0004-0000-0000-000001000000}"/>
    <hyperlink ref="D16" location="'Nota 5'!A1" display="'Nota 5'!A1" xr:uid="{00000000-0004-0000-0000-000002000000}"/>
    <hyperlink ref="D17" location="'Nota 6'!A1" display="'Nota 6'!A1" xr:uid="{00000000-0004-0000-0000-000003000000}"/>
    <hyperlink ref="D19" location="'Nota 7'!A1" display="'Nota 7'!A1" xr:uid="{00000000-0004-0000-0000-000004000000}"/>
    <hyperlink ref="D21" location="'Nota 9'!A1" display="'Nota 9'!A1" xr:uid="{00000000-0004-0000-0000-000005000000}"/>
    <hyperlink ref="D22" location="'Nota 10'!A1" display="'Nota 10'!A1" xr:uid="{00000000-0004-0000-0000-000006000000}"/>
    <hyperlink ref="D26" location="'Nota 14'!A1" display="'Nota 14'!A1" xr:uid="{00000000-0004-0000-0000-000007000000}"/>
    <hyperlink ref="D27" location="'Nota 15'!A1" display="'Nota 15'!A1" xr:uid="{00000000-0004-0000-0000-000008000000}"/>
    <hyperlink ref="D28" location="'Nota 16'!A1" display="'Nota 16'!A1" xr:uid="{00000000-0004-0000-0000-000009000000}"/>
    <hyperlink ref="D20" location="'Nota 8'!A1" display="'Nota 8'!A1" xr:uid="{00000000-0004-0000-0000-00000A000000}"/>
    <hyperlink ref="D13" location="BG!A1" display="BG" xr:uid="{00000000-0004-0000-0000-00000B000000}"/>
    <hyperlink ref="D44" location="ER!A1" display="ER" xr:uid="{00000000-0004-0000-0000-00000C000000}"/>
    <hyperlink ref="D59" location="EVPN!A1" display="EVPN" xr:uid="{00000000-0004-0000-0000-00000D000000}"/>
    <hyperlink ref="D60" location="EFE!A1" display="EFE" xr:uid="{00000000-0004-0000-0000-00000E000000}"/>
    <hyperlink ref="D23" location="'Nota 11'!A1" display="Nota 11 y 12" xr:uid="{00000000-0004-0000-0000-00000F000000}"/>
    <hyperlink ref="D24" location="'Nota 12'!A1" display="Nota 12" xr:uid="{00000000-0004-0000-0000-000010000000}"/>
    <hyperlink ref="D25" location="'Nota 13'!A1" display="Nota 13'" xr:uid="{00000000-0004-0000-0000-000011000000}"/>
    <hyperlink ref="D29" location="'Nota 17'!A1" display="Nota 17" xr:uid="{00000000-0004-0000-0000-000012000000}"/>
    <hyperlink ref="D30" location="'Nota 18'!A1" display="Nota 18" xr:uid="{00000000-0004-0000-0000-000013000000}"/>
    <hyperlink ref="D31" location="'Nota 19'!A1" display="Nota 19" xr:uid="{00000000-0004-0000-0000-000014000000}"/>
    <hyperlink ref="D32" location="'Nota 14'!A1" display="Nota 14" xr:uid="{00000000-0004-0000-0000-000015000000}"/>
    <hyperlink ref="D34" location="'Nota 19'!A1" display="Nota 19" xr:uid="{00000000-0004-0000-0000-000016000000}"/>
    <hyperlink ref="D35" location="'Nota 20'!A1" display="Nota 20" xr:uid="{00000000-0004-0000-0000-000017000000}"/>
    <hyperlink ref="D36" location="' Nota 21'!A1" display="Nota 21" xr:uid="{00000000-0004-0000-0000-000018000000}"/>
    <hyperlink ref="D37" location="' Nota 21'!A1" display="Nota 21" xr:uid="{00000000-0004-0000-0000-000019000000}"/>
    <hyperlink ref="D38" location="' Nota 21'!A1" display="Nota 21" xr:uid="{00000000-0004-0000-0000-00001A000000}"/>
    <hyperlink ref="D39" location="' Nota 21'!A1" display="Nota 21" xr:uid="{00000000-0004-0000-0000-00001B000000}"/>
    <hyperlink ref="D40" location="'Nota 22'!A1" display="Nota 22" xr:uid="{00000000-0004-0000-0000-00001C000000}"/>
    <hyperlink ref="D42" location="'Nota 23'!A1" display="Nota 23" xr:uid="{00000000-0004-0000-0000-00001D000000}"/>
    <hyperlink ref="D43" location="'Nota 24'!A1" display="Nota 24" xr:uid="{00000000-0004-0000-0000-00001E000000}"/>
    <hyperlink ref="D45" location="'Nota 25'!A1" display="Nota 25" xr:uid="{00000000-0004-0000-0000-00001F000000}"/>
    <hyperlink ref="D46" location="'Nota 26'!A1" display="Nota 26" xr:uid="{00000000-0004-0000-0000-000020000000}"/>
    <hyperlink ref="D47" location="'Nota 27'!A1" display="Nota 27" xr:uid="{00000000-0004-0000-0000-000021000000}"/>
    <hyperlink ref="D48" location="'Nota 27'!A1" display="N ota 27" xr:uid="{00000000-0004-0000-0000-000022000000}"/>
    <hyperlink ref="D49" location="'Nota 28'!A1" display="Nota 28" xr:uid="{00000000-0004-0000-0000-000023000000}"/>
    <hyperlink ref="D50" location="'Nota 29'!A1" display="Nota 29" xr:uid="{00000000-0004-0000-0000-000024000000}"/>
    <hyperlink ref="D51" location="'Nota 29'!A1" display="Nota 29" xr:uid="{00000000-0004-0000-0000-000025000000}"/>
    <hyperlink ref="D52" location="'Nota 30'!A1" display="Nota 30" xr:uid="{00000000-0004-0000-0000-000026000000}"/>
    <hyperlink ref="D53" location="'Nota 31'!A1" display="Nota 31" xr:uid="{00000000-0004-0000-0000-000027000000}"/>
    <hyperlink ref="D54" location="'Nota 32'!A1" display="Nota 32" xr:uid="{00000000-0004-0000-0000-000028000000}"/>
    <hyperlink ref="D55" location="'Nota 33'!A1" display="Nota 33" xr:uid="{00000000-0004-0000-0000-000029000000}"/>
    <hyperlink ref="D56" location="'Nota 34'!A1" display="Nota 34" xr:uid="{00000000-0004-0000-0000-00002A000000}"/>
    <hyperlink ref="D57" location="'Nota 35'!A1" display="Nota 35" xr:uid="{00000000-0004-0000-0000-00002B000000}"/>
    <hyperlink ref="D58" location="'Nota 35'!A1" display="Nota 35" xr:uid="{00000000-0004-0000-0000-00002C000000}"/>
    <hyperlink ref="D63" location="'Nota 37'!A1" display="Nota 37" xr:uid="{00000000-0004-0000-0000-00002D000000}"/>
    <hyperlink ref="D62" location="'Nota 36'!A1" display="Nota 36" xr:uid="{00000000-0004-0000-0000-00002E000000}"/>
    <hyperlink ref="D12" location="'Nota 2'!A1" display="Nota 2" xr:uid="{00000000-0004-0000-0000-00002F000000}"/>
    <hyperlink ref="D11" location="Nota1!A1" display="Nota 1" xr:uid="{00000000-0004-0000-0000-000030000000}"/>
    <hyperlink ref="D18" location="'Nota 5'!A1" display="Nota 5" xr:uid="{00000000-0004-0000-0000-000031000000}"/>
    <hyperlink ref="D66" location="'Nota 40'!A1" display="Nota 40" xr:uid="{00000000-0004-0000-0000-000032000000}"/>
    <hyperlink ref="D65" location="'Nota 39'!A1" display="Nota 39" xr:uid="{00000000-0004-0000-0000-000033000000}"/>
    <hyperlink ref="D64" location="'Nota 38'!A1" display="Nota 38" xr:uid="{00000000-0004-0000-0000-000034000000}"/>
    <hyperlink ref="D41" location="'Nota 23'!A1" display="Nota 23" xr:uid="{C5B45429-9D81-4978-B68C-04D1E67BD77B}"/>
    <hyperlink ref="D33" location="'Nota 14'!A1" display="Nota 14" xr:uid="{E795A42B-C465-4870-A8AA-1202CCE83950}"/>
  </hyperlinks>
  <printOptions horizontalCentered="1"/>
  <pageMargins left="0.31496062992125984" right="0.70866141732283472" top="0.74803149606299213" bottom="0.74803149606299213" header="0.31496062992125984" footer="0.31496062992125984"/>
  <pageSetup paperSize="9" scale="2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6253F-8933-4E1A-BD6C-57FBBB503327}">
  <sheetPr codeName="Hoja45">
    <tabColor rgb="FF92D050"/>
  </sheetPr>
  <dimension ref="A1:M60"/>
  <sheetViews>
    <sheetView showGridLines="0" zoomScaleNormal="100" workbookViewId="0">
      <selection activeCell="B14" sqref="B14"/>
    </sheetView>
  </sheetViews>
  <sheetFormatPr baseColWidth="10" defaultColWidth="11.28515625" defaultRowHeight="12.75" x14ac:dyDescent="0.2"/>
  <cols>
    <col min="1" max="1" width="21.28515625" style="536" bestFit="1" customWidth="1"/>
    <col min="2" max="2" width="61.140625" style="536" customWidth="1"/>
    <col min="3" max="3" width="68.85546875" style="536" customWidth="1"/>
    <col min="4" max="4" width="14.85546875" style="537" customWidth="1"/>
    <col min="5" max="5" width="24.7109375" style="536" customWidth="1"/>
    <col min="6" max="6" width="21.85546875" style="536" customWidth="1"/>
    <col min="7" max="7" width="17.7109375" style="536" customWidth="1"/>
    <col min="8" max="8" width="11.28515625" style="536"/>
    <col min="9" max="9" width="16.7109375" style="536" customWidth="1"/>
    <col min="10" max="16384" width="11.28515625" style="536"/>
  </cols>
  <sheetData>
    <row r="1" spans="1:13" x14ac:dyDescent="0.2">
      <c r="B1" s="150" t="s">
        <v>709</v>
      </c>
      <c r="C1" s="149" t="s">
        <v>954</v>
      </c>
      <c r="D1" s="536"/>
    </row>
    <row r="3" spans="1:13" ht="15" x14ac:dyDescent="0.2">
      <c r="C3" s="538" t="s">
        <v>270</v>
      </c>
    </row>
    <row r="6" spans="1:13" x14ac:dyDescent="0.2">
      <c r="A6" s="150" t="s">
        <v>706</v>
      </c>
      <c r="B6" s="539">
        <v>45291</v>
      </c>
    </row>
    <row r="7" spans="1:13" ht="12.75" hidden="1" customHeight="1" x14ac:dyDescent="0.2">
      <c r="A7" s="23"/>
      <c r="B7" s="23"/>
      <c r="C7" s="23"/>
      <c r="D7" s="91"/>
    </row>
    <row r="8" spans="1:13" x14ac:dyDescent="0.2">
      <c r="A8" s="540"/>
    </row>
    <row r="9" spans="1:13" ht="26.45" customHeight="1" x14ac:dyDescent="0.2">
      <c r="B9" s="541" t="s">
        <v>955</v>
      </c>
      <c r="C9" s="541"/>
      <c r="D9" s="541"/>
      <c r="E9" s="541"/>
      <c r="F9" s="541"/>
      <c r="G9" s="541"/>
      <c r="H9" s="541"/>
      <c r="I9" s="541"/>
      <c r="J9" s="541"/>
      <c r="K9" s="541"/>
      <c r="L9" s="541"/>
      <c r="M9" s="541"/>
    </row>
    <row r="10" spans="1:13" x14ac:dyDescent="0.2">
      <c r="B10" s="542" t="s">
        <v>956</v>
      </c>
      <c r="C10" s="543">
        <v>45291</v>
      </c>
      <c r="D10" s="541"/>
      <c r="E10" s="541"/>
      <c r="F10" s="541"/>
      <c r="G10" s="541"/>
      <c r="H10" s="541"/>
      <c r="I10" s="541"/>
      <c r="J10" s="541"/>
      <c r="K10" s="541"/>
      <c r="L10" s="541"/>
      <c r="M10" s="541"/>
    </row>
    <row r="11" spans="1:13" x14ac:dyDescent="0.2">
      <c r="A11" s="537"/>
      <c r="B11" s="541"/>
      <c r="C11" s="541"/>
      <c r="D11" s="541"/>
      <c r="E11" s="541"/>
      <c r="F11" s="541"/>
      <c r="G11" s="541"/>
      <c r="H11" s="541"/>
      <c r="I11" s="541"/>
      <c r="J11" s="541"/>
      <c r="K11" s="541"/>
      <c r="L11" s="541"/>
      <c r="M11" s="541"/>
    </row>
    <row r="12" spans="1:13" x14ac:dyDescent="0.2">
      <c r="A12" s="537"/>
      <c r="B12" s="544" t="s">
        <v>957</v>
      </c>
      <c r="C12" s="545"/>
      <c r="D12" s="541"/>
      <c r="E12" s="541"/>
      <c r="F12" s="541"/>
      <c r="G12" s="541"/>
      <c r="H12" s="541"/>
      <c r="I12" s="541"/>
      <c r="J12" s="541"/>
      <c r="K12" s="541"/>
      <c r="L12" s="541"/>
      <c r="M12" s="541"/>
    </row>
    <row r="13" spans="1:13" x14ac:dyDescent="0.2">
      <c r="A13" s="537"/>
      <c r="B13" s="544" t="s">
        <v>958</v>
      </c>
      <c r="C13" s="546" t="s">
        <v>954</v>
      </c>
      <c r="D13" s="541"/>
      <c r="E13" s="541"/>
      <c r="F13" s="541"/>
      <c r="G13" s="541"/>
      <c r="H13" s="541"/>
      <c r="I13" s="541"/>
      <c r="J13" s="541"/>
      <c r="K13" s="541"/>
      <c r="L13" s="541"/>
      <c r="M13" s="541"/>
    </row>
    <row r="14" spans="1:13" ht="191.25" customHeight="1" x14ac:dyDescent="0.2">
      <c r="A14" s="537"/>
      <c r="B14" s="544" t="s">
        <v>959</v>
      </c>
      <c r="C14" s="547" t="s">
        <v>960</v>
      </c>
      <c r="D14" s="541"/>
      <c r="E14" s="541"/>
      <c r="F14" s="541"/>
      <c r="G14" s="541"/>
      <c r="H14" s="541"/>
      <c r="I14" s="541"/>
      <c r="J14" s="541"/>
      <c r="K14" s="541"/>
      <c r="L14" s="541"/>
      <c r="M14" s="541"/>
    </row>
    <row r="15" spans="1:13" x14ac:dyDescent="0.2">
      <c r="A15" s="537"/>
      <c r="B15" s="544" t="s">
        <v>961</v>
      </c>
      <c r="C15" s="546" t="s">
        <v>962</v>
      </c>
      <c r="D15" s="541"/>
      <c r="E15" s="541"/>
      <c r="F15" s="541"/>
      <c r="G15" s="541"/>
      <c r="H15" s="541"/>
      <c r="I15" s="541"/>
      <c r="J15" s="541"/>
      <c r="K15" s="541"/>
      <c r="L15" s="541"/>
      <c r="M15" s="541"/>
    </row>
    <row r="16" spans="1:13" x14ac:dyDescent="0.2">
      <c r="A16" s="537"/>
      <c r="B16" s="544" t="s">
        <v>963</v>
      </c>
      <c r="C16" s="546" t="s">
        <v>1051</v>
      </c>
      <c r="D16" s="541"/>
      <c r="E16" s="541"/>
      <c r="F16" s="541"/>
      <c r="G16" s="541"/>
      <c r="H16" s="541"/>
      <c r="I16" s="541"/>
      <c r="J16" s="541"/>
      <c r="K16" s="541"/>
      <c r="L16" s="541"/>
      <c r="M16" s="541"/>
    </row>
    <row r="17" spans="1:13" ht="45" customHeight="1" x14ac:dyDescent="0.2">
      <c r="A17" s="537"/>
      <c r="B17" s="544" t="s">
        <v>964</v>
      </c>
      <c r="C17" s="547" t="s">
        <v>1052</v>
      </c>
      <c r="D17" s="541"/>
      <c r="E17" s="541"/>
      <c r="F17" s="541"/>
      <c r="G17" s="541"/>
      <c r="H17" s="541"/>
      <c r="I17" s="541"/>
      <c r="J17" s="541"/>
      <c r="K17" s="541"/>
      <c r="L17" s="541"/>
      <c r="M17" s="541"/>
    </row>
    <row r="18" spans="1:13" x14ac:dyDescent="0.2">
      <c r="A18" s="537"/>
      <c r="B18" s="544" t="s">
        <v>965</v>
      </c>
      <c r="C18" s="546" t="s">
        <v>966</v>
      </c>
      <c r="D18" s="541"/>
      <c r="E18" s="541"/>
      <c r="F18" s="541"/>
      <c r="G18" s="541"/>
      <c r="H18" s="541"/>
      <c r="I18" s="541"/>
      <c r="J18" s="541"/>
      <c r="K18" s="541"/>
      <c r="L18" s="541"/>
      <c r="M18" s="541"/>
    </row>
    <row r="19" spans="1:13" x14ac:dyDescent="0.2">
      <c r="A19" s="537"/>
      <c r="B19" s="544" t="s">
        <v>967</v>
      </c>
      <c r="C19" s="546" t="s">
        <v>968</v>
      </c>
      <c r="D19" s="541"/>
      <c r="E19" s="541"/>
      <c r="F19" s="541"/>
      <c r="G19" s="541"/>
      <c r="H19" s="541"/>
      <c r="I19" s="541"/>
      <c r="J19" s="541"/>
      <c r="K19" s="541"/>
      <c r="L19" s="541"/>
      <c r="M19" s="541"/>
    </row>
    <row r="20" spans="1:13" x14ac:dyDescent="0.2">
      <c r="A20" s="537"/>
      <c r="B20" s="544" t="s">
        <v>969</v>
      </c>
      <c r="C20" s="546" t="s">
        <v>970</v>
      </c>
      <c r="D20" s="541"/>
      <c r="E20" s="541"/>
      <c r="F20" s="541"/>
      <c r="G20" s="541"/>
      <c r="H20" s="541"/>
      <c r="I20" s="541"/>
      <c r="J20" s="541"/>
      <c r="K20" s="541"/>
      <c r="L20" s="541"/>
      <c r="M20" s="541"/>
    </row>
    <row r="21" spans="1:13" x14ac:dyDescent="0.2">
      <c r="A21" s="537"/>
      <c r="B21" s="544" t="s">
        <v>971</v>
      </c>
      <c r="C21" s="546" t="s">
        <v>972</v>
      </c>
      <c r="D21" s="541"/>
      <c r="E21" s="541"/>
      <c r="F21" s="541"/>
      <c r="G21" s="541"/>
      <c r="H21" s="541"/>
      <c r="I21" s="541"/>
      <c r="J21" s="541"/>
      <c r="K21" s="541"/>
      <c r="L21" s="541"/>
      <c r="M21" s="541"/>
    </row>
    <row r="22" spans="1:13" ht="15" x14ac:dyDescent="0.2">
      <c r="A22" s="537"/>
      <c r="B22" s="544" t="s">
        <v>973</v>
      </c>
      <c r="C22" s="548" t="s">
        <v>974</v>
      </c>
      <c r="D22" s="541"/>
      <c r="E22" s="541"/>
      <c r="F22" s="541"/>
      <c r="G22" s="541"/>
      <c r="H22" s="541"/>
      <c r="I22" s="541"/>
      <c r="J22" s="541"/>
      <c r="K22" s="541"/>
      <c r="L22" s="541"/>
      <c r="M22" s="541"/>
    </row>
    <row r="23" spans="1:13" x14ac:dyDescent="0.2">
      <c r="A23" s="537"/>
      <c r="B23" s="544"/>
      <c r="C23" s="546"/>
      <c r="D23" s="541"/>
      <c r="E23" s="541"/>
      <c r="F23" s="541"/>
      <c r="G23" s="541"/>
      <c r="H23" s="541"/>
      <c r="I23" s="541"/>
      <c r="J23" s="541"/>
      <c r="K23" s="541"/>
      <c r="L23" s="541"/>
      <c r="M23" s="541"/>
    </row>
    <row r="24" spans="1:13" x14ac:dyDescent="0.2">
      <c r="A24" s="537"/>
      <c r="B24" s="1"/>
      <c r="C24" s="541"/>
      <c r="D24" s="541"/>
      <c r="E24" s="541"/>
      <c r="F24" s="541"/>
      <c r="G24" s="541"/>
      <c r="H24" s="541"/>
      <c r="I24" s="541"/>
      <c r="J24" s="541"/>
      <c r="K24" s="541"/>
      <c r="L24" s="541"/>
      <c r="M24" s="541"/>
    </row>
    <row r="25" spans="1:13" x14ac:dyDescent="0.2">
      <c r="A25" s="537"/>
      <c r="B25" s="549" t="s">
        <v>975</v>
      </c>
      <c r="C25" s="541"/>
      <c r="D25" s="541"/>
      <c r="E25" s="541"/>
      <c r="F25" s="541"/>
      <c r="G25" s="541"/>
      <c r="H25" s="541"/>
      <c r="I25" s="541"/>
      <c r="J25" s="541"/>
      <c r="K25" s="541"/>
      <c r="L25" s="541"/>
      <c r="M25" s="541"/>
    </row>
    <row r="26" spans="1:13" x14ac:dyDescent="0.2">
      <c r="A26" s="537"/>
      <c r="B26" s="544" t="s">
        <v>976</v>
      </c>
      <c r="C26" s="550" t="s">
        <v>977</v>
      </c>
      <c r="D26" s="550" t="s">
        <v>978</v>
      </c>
      <c r="E26" s="541"/>
      <c r="F26" s="541"/>
      <c r="G26" s="541"/>
      <c r="H26" s="541"/>
      <c r="I26" s="541"/>
      <c r="J26" s="541"/>
      <c r="K26" s="541"/>
      <c r="L26" s="541"/>
      <c r="M26" s="541"/>
    </row>
    <row r="27" spans="1:13" x14ac:dyDescent="0.2">
      <c r="A27" s="537"/>
      <c r="B27" s="544" t="s">
        <v>979</v>
      </c>
      <c r="C27" s="551" t="s">
        <v>980</v>
      </c>
      <c r="D27" s="551" t="s">
        <v>981</v>
      </c>
      <c r="E27" s="541"/>
      <c r="F27" s="541"/>
      <c r="G27" s="541"/>
      <c r="H27" s="541"/>
      <c r="I27" s="541"/>
      <c r="J27" s="541"/>
      <c r="K27" s="541"/>
      <c r="L27" s="541"/>
      <c r="M27" s="541"/>
    </row>
    <row r="28" spans="1:13" x14ac:dyDescent="0.2">
      <c r="A28" s="537"/>
      <c r="B28" s="544" t="s">
        <v>982</v>
      </c>
      <c r="C28" s="551" t="s">
        <v>980</v>
      </c>
      <c r="D28" s="551" t="s">
        <v>981</v>
      </c>
      <c r="E28" s="541"/>
      <c r="F28" s="541"/>
      <c r="G28" s="541"/>
      <c r="H28" s="541"/>
      <c r="I28" s="541"/>
      <c r="J28" s="541"/>
      <c r="K28" s="541"/>
      <c r="L28" s="541"/>
      <c r="M28" s="541"/>
    </row>
    <row r="29" spans="1:13" x14ac:dyDescent="0.2">
      <c r="A29" s="537"/>
      <c r="B29" s="544" t="s">
        <v>983</v>
      </c>
      <c r="C29" s="551" t="s">
        <v>984</v>
      </c>
      <c r="D29" s="551" t="s">
        <v>981</v>
      </c>
      <c r="E29" s="541"/>
      <c r="F29" s="541"/>
      <c r="G29" s="541"/>
      <c r="H29" s="541"/>
      <c r="I29" s="541"/>
      <c r="J29" s="541"/>
      <c r="K29" s="541"/>
      <c r="L29" s="541"/>
      <c r="M29" s="541"/>
    </row>
    <row r="30" spans="1:13" x14ac:dyDescent="0.2">
      <c r="A30" s="537"/>
      <c r="B30" s="544" t="s">
        <v>985</v>
      </c>
      <c r="C30" s="551" t="s">
        <v>986</v>
      </c>
      <c r="D30" s="551" t="s">
        <v>981</v>
      </c>
      <c r="E30" s="541"/>
      <c r="F30" s="541"/>
      <c r="G30" s="541"/>
      <c r="H30" s="541"/>
      <c r="I30" s="541"/>
      <c r="J30" s="541"/>
      <c r="K30" s="541"/>
      <c r="L30" s="541"/>
      <c r="M30" s="541"/>
    </row>
    <row r="31" spans="1:13" x14ac:dyDescent="0.2">
      <c r="A31" s="537"/>
      <c r="B31" s="544" t="s">
        <v>985</v>
      </c>
      <c r="C31" s="551" t="s">
        <v>987</v>
      </c>
      <c r="D31" s="551" t="s">
        <v>988</v>
      </c>
      <c r="E31" s="541"/>
      <c r="F31" s="541"/>
      <c r="G31" s="541"/>
      <c r="H31" s="541"/>
      <c r="I31" s="541"/>
      <c r="J31" s="541"/>
      <c r="K31" s="541"/>
      <c r="L31" s="541"/>
      <c r="M31" s="541"/>
    </row>
    <row r="32" spans="1:13" s="560" customFormat="1" x14ac:dyDescent="0.2">
      <c r="A32" s="561"/>
      <c r="B32" s="544" t="s">
        <v>985</v>
      </c>
      <c r="C32" s="551" t="s">
        <v>1038</v>
      </c>
      <c r="D32" s="551" t="s">
        <v>1039</v>
      </c>
      <c r="E32" s="541"/>
      <c r="F32" s="541"/>
      <c r="G32" s="541"/>
      <c r="H32" s="541"/>
      <c r="I32" s="541"/>
      <c r="J32" s="541"/>
      <c r="K32" s="541"/>
      <c r="L32" s="541"/>
      <c r="M32" s="541"/>
    </row>
    <row r="33" spans="1:13" s="560" customFormat="1" x14ac:dyDescent="0.2">
      <c r="A33" s="561"/>
      <c r="B33" s="544" t="s">
        <v>985</v>
      </c>
      <c r="C33" s="551" t="s">
        <v>333</v>
      </c>
      <c r="D33" s="551" t="s">
        <v>1040</v>
      </c>
      <c r="E33" s="541"/>
      <c r="F33" s="541"/>
      <c r="G33" s="541"/>
      <c r="H33" s="541"/>
      <c r="I33" s="541"/>
      <c r="J33" s="541"/>
      <c r="K33" s="541"/>
      <c r="L33" s="541"/>
      <c r="M33" s="541"/>
    </row>
    <row r="34" spans="1:13" s="560" customFormat="1" x14ac:dyDescent="0.2">
      <c r="A34" s="561"/>
      <c r="B34" s="544" t="s">
        <v>985</v>
      </c>
      <c r="C34" s="551" t="s">
        <v>994</v>
      </c>
      <c r="D34" s="551" t="s">
        <v>995</v>
      </c>
      <c r="E34" s="541"/>
      <c r="F34" s="541"/>
      <c r="G34" s="541"/>
      <c r="H34" s="541"/>
      <c r="I34" s="541"/>
      <c r="J34" s="541"/>
      <c r="K34" s="541"/>
      <c r="L34" s="541"/>
      <c r="M34" s="541"/>
    </row>
    <row r="35" spans="1:13" s="560" customFormat="1" x14ac:dyDescent="0.2">
      <c r="A35" s="561"/>
      <c r="B35" s="544" t="s">
        <v>1033</v>
      </c>
      <c r="C35" s="551" t="s">
        <v>1086</v>
      </c>
      <c r="D35" s="551" t="s">
        <v>981</v>
      </c>
      <c r="E35" s="541"/>
      <c r="F35" s="541"/>
      <c r="G35" s="541"/>
      <c r="H35" s="541"/>
      <c r="I35" s="541"/>
      <c r="J35" s="541"/>
      <c r="K35" s="541"/>
      <c r="L35" s="541"/>
      <c r="M35" s="541"/>
    </row>
    <row r="36" spans="1:13" s="560" customFormat="1" x14ac:dyDescent="0.2">
      <c r="A36" s="561"/>
      <c r="B36" s="544" t="s">
        <v>1033</v>
      </c>
      <c r="C36" s="551" t="s">
        <v>1034</v>
      </c>
      <c r="D36" s="551" t="s">
        <v>1035</v>
      </c>
      <c r="E36" s="541"/>
      <c r="F36" s="541"/>
      <c r="G36" s="541"/>
      <c r="H36" s="541"/>
      <c r="I36" s="541"/>
      <c r="J36" s="541"/>
      <c r="K36" s="541"/>
      <c r="L36" s="541"/>
      <c r="M36" s="541"/>
    </row>
    <row r="37" spans="1:13" s="560" customFormat="1" x14ac:dyDescent="0.2">
      <c r="A37" s="561"/>
      <c r="B37" s="544" t="s">
        <v>1033</v>
      </c>
      <c r="C37" s="551" t="s">
        <v>1036</v>
      </c>
      <c r="D37" s="551" t="s">
        <v>1037</v>
      </c>
      <c r="E37" s="541"/>
      <c r="F37" s="541"/>
      <c r="G37" s="541"/>
      <c r="H37" s="541"/>
      <c r="I37" s="541"/>
      <c r="J37" s="541"/>
      <c r="K37" s="541"/>
      <c r="L37" s="541"/>
      <c r="M37" s="541"/>
    </row>
    <row r="38" spans="1:13" x14ac:dyDescent="0.2">
      <c r="A38" s="537"/>
      <c r="B38" s="544" t="s">
        <v>989</v>
      </c>
      <c r="C38" s="551" t="s">
        <v>990</v>
      </c>
      <c r="D38" s="551" t="s">
        <v>991</v>
      </c>
      <c r="E38" s="541"/>
      <c r="F38" s="541"/>
      <c r="G38" s="541"/>
      <c r="H38" s="541"/>
      <c r="I38" s="541"/>
      <c r="J38" s="541"/>
      <c r="K38" s="541"/>
      <c r="L38" s="541"/>
      <c r="M38" s="541"/>
    </row>
    <row r="39" spans="1:13" x14ac:dyDescent="0.2">
      <c r="A39" s="537"/>
      <c r="B39" s="544" t="s">
        <v>992</v>
      </c>
      <c r="C39" s="551"/>
      <c r="D39" s="551"/>
      <c r="E39" s="541"/>
      <c r="F39" s="541"/>
      <c r="G39" s="541"/>
      <c r="H39" s="541"/>
      <c r="I39" s="541"/>
      <c r="J39" s="541"/>
      <c r="K39" s="541"/>
      <c r="L39" s="541"/>
      <c r="M39" s="541"/>
    </row>
    <row r="40" spans="1:13" x14ac:dyDescent="0.2">
      <c r="A40" s="537"/>
      <c r="B40" s="544" t="s">
        <v>993</v>
      </c>
      <c r="C40" s="551" t="s">
        <v>994</v>
      </c>
      <c r="D40" s="551" t="s">
        <v>995</v>
      </c>
      <c r="E40" s="541"/>
      <c r="F40" s="541"/>
      <c r="G40" s="541"/>
      <c r="H40" s="541"/>
      <c r="I40" s="541"/>
      <c r="J40" s="541"/>
      <c r="K40" s="541"/>
      <c r="L40" s="541"/>
      <c r="M40" s="541"/>
    </row>
    <row r="41" spans="1:13" x14ac:dyDescent="0.2">
      <c r="A41" s="537"/>
      <c r="B41" s="552" t="s">
        <v>996</v>
      </c>
      <c r="C41" s="551" t="s">
        <v>997</v>
      </c>
      <c r="D41" s="551" t="s">
        <v>998</v>
      </c>
      <c r="E41" s="541"/>
      <c r="F41" s="541"/>
      <c r="G41" s="541"/>
      <c r="H41" s="541"/>
      <c r="I41" s="541"/>
      <c r="J41" s="541"/>
      <c r="K41" s="541"/>
      <c r="L41" s="541"/>
      <c r="M41" s="541"/>
    </row>
    <row r="42" spans="1:13" x14ac:dyDescent="0.2">
      <c r="A42" s="537"/>
      <c r="B42" s="552" t="s">
        <v>999</v>
      </c>
      <c r="C42" s="551" t="s">
        <v>1000</v>
      </c>
      <c r="D42" s="551" t="s">
        <v>1001</v>
      </c>
      <c r="E42" s="541"/>
      <c r="F42" s="541"/>
      <c r="G42" s="541"/>
      <c r="H42" s="541"/>
      <c r="I42" s="541"/>
      <c r="J42" s="541"/>
      <c r="K42" s="541"/>
      <c r="L42" s="541"/>
      <c r="M42" s="541"/>
    </row>
    <row r="43" spans="1:13" x14ac:dyDescent="0.2">
      <c r="A43" s="537"/>
      <c r="B43" s="541"/>
      <c r="C43" s="541"/>
      <c r="D43" s="541"/>
      <c r="E43" s="541"/>
      <c r="F43" s="541"/>
      <c r="G43" s="541"/>
      <c r="H43" s="541"/>
      <c r="I43" s="541"/>
      <c r="J43" s="541"/>
      <c r="K43" s="541"/>
      <c r="L43" s="541"/>
      <c r="M43" s="541"/>
    </row>
    <row r="44" spans="1:13" x14ac:dyDescent="0.2">
      <c r="A44" s="537"/>
      <c r="B44" s="541" t="s">
        <v>1002</v>
      </c>
      <c r="C44" s="541"/>
      <c r="D44" s="541"/>
      <c r="E44" s="541"/>
      <c r="F44" s="541"/>
      <c r="G44" s="541"/>
      <c r="H44" s="541"/>
      <c r="I44" s="541"/>
      <c r="J44" s="541"/>
      <c r="K44" s="541"/>
      <c r="L44" s="541"/>
      <c r="M44" s="541"/>
    </row>
    <row r="45" spans="1:13" x14ac:dyDescent="0.2">
      <c r="A45" s="537"/>
      <c r="B45" s="550" t="s">
        <v>1003</v>
      </c>
      <c r="C45" s="550" t="s">
        <v>1004</v>
      </c>
      <c r="D45" s="550" t="s">
        <v>1005</v>
      </c>
      <c r="E45" s="550" t="s">
        <v>1006</v>
      </c>
      <c r="F45" s="553" t="s">
        <v>1007</v>
      </c>
      <c r="G45" s="541"/>
      <c r="H45" s="541"/>
      <c r="I45" s="541"/>
      <c r="J45" s="541"/>
      <c r="K45" s="541"/>
      <c r="L45" s="541"/>
    </row>
    <row r="46" spans="1:13" x14ac:dyDescent="0.2">
      <c r="A46" s="537"/>
      <c r="B46" s="554">
        <v>300000000000</v>
      </c>
      <c r="C46" s="554">
        <v>300000000000</v>
      </c>
      <c r="D46" s="554">
        <v>300000000000</v>
      </c>
      <c r="E46" s="554">
        <v>265300000000</v>
      </c>
      <c r="F46" s="554">
        <v>100000000</v>
      </c>
      <c r="G46" s="541"/>
      <c r="H46" s="541"/>
      <c r="I46" s="541"/>
      <c r="J46" s="541"/>
      <c r="K46" s="541"/>
    </row>
    <row r="47" spans="1:13" x14ac:dyDescent="0.2">
      <c r="A47" s="537"/>
      <c r="C47" s="541"/>
      <c r="D47" s="541"/>
      <c r="E47" s="541"/>
      <c r="F47" s="541"/>
      <c r="G47" s="541"/>
      <c r="H47" s="541"/>
      <c r="I47" s="541"/>
      <c r="J47" s="541"/>
      <c r="K47" s="541"/>
      <c r="L47" s="541"/>
      <c r="M47" s="541"/>
    </row>
    <row r="48" spans="1:13" x14ac:dyDescent="0.2">
      <c r="A48" s="537"/>
      <c r="B48" s="541" t="s">
        <v>1008</v>
      </c>
      <c r="C48" s="541"/>
      <c r="D48" s="541"/>
      <c r="E48" s="541"/>
      <c r="F48" s="541"/>
      <c r="G48" s="541"/>
      <c r="H48" s="541"/>
      <c r="I48" s="541"/>
      <c r="J48" s="541"/>
      <c r="K48" s="541"/>
      <c r="L48" s="541"/>
      <c r="M48" s="541"/>
    </row>
    <row r="49" spans="1:13" x14ac:dyDescent="0.2">
      <c r="A49" s="537"/>
      <c r="B49" s="553" t="s">
        <v>915</v>
      </c>
      <c r="C49" s="550" t="s">
        <v>1009</v>
      </c>
      <c r="D49" s="550" t="s">
        <v>342</v>
      </c>
      <c r="E49" s="550" t="s">
        <v>1010</v>
      </c>
      <c r="F49" s="550" t="s">
        <v>1011</v>
      </c>
      <c r="G49" s="550" t="s">
        <v>731</v>
      </c>
      <c r="H49" s="555" t="s">
        <v>1012</v>
      </c>
      <c r="I49" s="556"/>
      <c r="J49" s="541"/>
      <c r="K49" s="541"/>
      <c r="L49" s="541"/>
      <c r="M49" s="541"/>
    </row>
    <row r="50" spans="1:13" x14ac:dyDescent="0.2">
      <c r="A50" s="537"/>
      <c r="B50" s="557">
        <v>1</v>
      </c>
      <c r="C50" s="557" t="s">
        <v>1019</v>
      </c>
      <c r="D50" s="557">
        <v>2000</v>
      </c>
      <c r="E50" s="557" t="s">
        <v>1020</v>
      </c>
      <c r="F50" s="557">
        <v>10000</v>
      </c>
      <c r="G50" s="558">
        <v>200000000000</v>
      </c>
      <c r="H50" s="625">
        <v>0.75390000000000001</v>
      </c>
      <c r="I50" s="626"/>
      <c r="J50" s="541"/>
      <c r="K50" s="541"/>
      <c r="L50" s="541"/>
      <c r="M50" s="541"/>
    </row>
    <row r="51" spans="1:13" s="562" customFormat="1" x14ac:dyDescent="0.2">
      <c r="A51" s="563"/>
      <c r="B51" s="557">
        <v>1</v>
      </c>
      <c r="C51" s="557" t="s">
        <v>1019</v>
      </c>
      <c r="D51" s="557">
        <v>17</v>
      </c>
      <c r="E51" s="557" t="s">
        <v>1041</v>
      </c>
      <c r="F51" s="557">
        <v>17</v>
      </c>
      <c r="G51" s="558">
        <v>1700000000</v>
      </c>
      <c r="H51" s="625">
        <v>6.4000000000000003E-3</v>
      </c>
      <c r="I51" s="626"/>
      <c r="J51" s="541"/>
      <c r="K51" s="541"/>
      <c r="L51" s="541"/>
      <c r="M51" s="541"/>
    </row>
    <row r="52" spans="1:13" x14ac:dyDescent="0.2">
      <c r="A52" s="537"/>
      <c r="D52" s="541"/>
      <c r="E52" s="541"/>
      <c r="F52" s="541"/>
      <c r="G52" s="541"/>
      <c r="H52" s="541"/>
      <c r="I52" s="541"/>
      <c r="J52" s="541"/>
      <c r="K52" s="541"/>
      <c r="L52" s="541"/>
      <c r="M52" s="541"/>
    </row>
    <row r="53" spans="1:13" x14ac:dyDescent="0.2">
      <c r="A53" s="537"/>
      <c r="D53" s="541"/>
      <c r="E53" s="541"/>
      <c r="F53" s="541"/>
      <c r="G53" s="541"/>
      <c r="H53" s="541"/>
      <c r="I53" s="541"/>
      <c r="J53" s="541"/>
      <c r="K53" s="541"/>
      <c r="L53" s="541"/>
      <c r="M53" s="541"/>
    </row>
    <row r="54" spans="1:13" x14ac:dyDescent="0.2">
      <c r="A54" s="537"/>
      <c r="D54" s="541"/>
      <c r="E54" s="541"/>
      <c r="F54" s="541"/>
      <c r="G54" s="541"/>
      <c r="H54" s="541"/>
      <c r="I54" s="541"/>
      <c r="J54" s="541"/>
      <c r="K54" s="541"/>
      <c r="L54" s="541"/>
      <c r="M54" s="541"/>
    </row>
    <row r="55" spans="1:13" x14ac:dyDescent="0.2">
      <c r="A55" s="537"/>
      <c r="D55" s="541"/>
      <c r="E55" s="541"/>
      <c r="F55" s="541"/>
      <c r="G55" s="541"/>
      <c r="H55" s="541"/>
      <c r="I55" s="541"/>
      <c r="J55" s="541"/>
      <c r="K55" s="541"/>
      <c r="L55" s="541"/>
      <c r="M55" s="541"/>
    </row>
    <row r="56" spans="1:13" x14ac:dyDescent="0.2">
      <c r="A56" s="537"/>
      <c r="B56" s="541"/>
      <c r="C56" s="541"/>
      <c r="D56" s="541"/>
      <c r="E56" s="541"/>
      <c r="F56" s="541"/>
      <c r="G56" s="541"/>
      <c r="H56" s="541"/>
      <c r="I56" s="541"/>
      <c r="J56" s="541"/>
      <c r="K56" s="541"/>
      <c r="L56" s="541"/>
      <c r="M56" s="541"/>
    </row>
    <row r="57" spans="1:13" x14ac:dyDescent="0.2">
      <c r="B57" s="553" t="s">
        <v>1013</v>
      </c>
      <c r="C57" s="551"/>
    </row>
    <row r="58" spans="1:13" x14ac:dyDescent="0.2">
      <c r="B58" s="553" t="s">
        <v>1014</v>
      </c>
      <c r="C58" s="551" t="s">
        <v>1017</v>
      </c>
    </row>
    <row r="59" spans="1:13" s="537" customFormat="1" x14ac:dyDescent="0.2">
      <c r="A59" s="536"/>
      <c r="B59" s="553" t="s">
        <v>1015</v>
      </c>
      <c r="C59" s="551" t="s">
        <v>1018</v>
      </c>
      <c r="E59" s="536"/>
      <c r="F59" s="536"/>
      <c r="G59" s="536"/>
      <c r="H59" s="536"/>
      <c r="I59" s="536"/>
      <c r="J59" s="536"/>
      <c r="K59" s="536"/>
      <c r="L59" s="536"/>
      <c r="M59" s="536"/>
    </row>
    <row r="60" spans="1:13" s="537" customFormat="1" x14ac:dyDescent="0.2">
      <c r="A60" s="536"/>
      <c r="B60" s="541" t="s">
        <v>1016</v>
      </c>
      <c r="C60" s="541"/>
      <c r="E60" s="536"/>
      <c r="F60" s="536"/>
      <c r="G60" s="536"/>
      <c r="H60" s="536"/>
      <c r="I60" s="536"/>
      <c r="J60" s="536"/>
      <c r="K60" s="536"/>
      <c r="L60" s="536"/>
      <c r="M60" s="536"/>
    </row>
  </sheetData>
  <mergeCells count="2">
    <mergeCell ref="H50:I50"/>
    <mergeCell ref="H51:I51"/>
  </mergeCells>
  <hyperlinks>
    <hyperlink ref="C3" location="Indice!A1" display="Indice" xr:uid="{BE849FB8-25B8-4BAA-AA0F-695A5C1A1134}"/>
    <hyperlink ref="C22" r:id="rId1" xr:uid="{1AF70FE8-ACAC-4811-B063-3A535DC01CDD}"/>
  </hyperlinks>
  <pageMargins left="0.7" right="0.7" top="0.75" bottom="0.75" header="0.3" footer="0.3"/>
  <pageSetup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pageSetUpPr fitToPage="1"/>
  </sheetPr>
  <dimension ref="A1:G73"/>
  <sheetViews>
    <sheetView showGridLines="0" topLeftCell="A98" zoomScaleNormal="100" workbookViewId="0">
      <selection activeCell="F110" sqref="F110"/>
    </sheetView>
  </sheetViews>
  <sheetFormatPr baseColWidth="10" defaultColWidth="11.42578125" defaultRowHeight="12.75" x14ac:dyDescent="0.2"/>
  <cols>
    <col min="1" max="1" width="2.140625" style="172" customWidth="1"/>
    <col min="2" max="2" width="2" style="172" customWidth="1"/>
    <col min="3" max="3" width="2.28515625" style="172" customWidth="1"/>
    <col min="4" max="4" width="51.85546875" style="172" customWidth="1"/>
    <col min="5" max="5" width="10.28515625" style="160" customWidth="1"/>
    <col min="6" max="7" width="21.7109375" style="179" bestFit="1" customWidth="1"/>
    <col min="8" max="16384" width="11.42578125" style="172"/>
  </cols>
  <sheetData>
    <row r="1" spans="1:7" x14ac:dyDescent="0.2">
      <c r="D1" s="172" t="str">
        <f>Indice!C1</f>
        <v>GRUPO VAZQUEZ S.A.E.</v>
      </c>
      <c r="E1" s="183" t="s">
        <v>270</v>
      </c>
    </row>
    <row r="3" spans="1:7" x14ac:dyDescent="0.2">
      <c r="F3" s="441"/>
    </row>
    <row r="7" spans="1:7" x14ac:dyDescent="0.2">
      <c r="A7" s="629" t="s">
        <v>200</v>
      </c>
      <c r="B7" s="629"/>
      <c r="C7" s="629"/>
      <c r="D7" s="629"/>
      <c r="E7" s="629"/>
      <c r="F7" s="629"/>
      <c r="G7" s="629"/>
    </row>
    <row r="8" spans="1:7" ht="15" customHeight="1" x14ac:dyDescent="0.2">
      <c r="A8" s="629" t="s">
        <v>1074</v>
      </c>
      <c r="B8" s="629"/>
      <c r="C8" s="629"/>
      <c r="D8" s="629"/>
      <c r="E8" s="629"/>
      <c r="F8" s="629"/>
      <c r="G8" s="629"/>
    </row>
    <row r="9" spans="1:7" x14ac:dyDescent="0.2">
      <c r="A9" s="630" t="s">
        <v>186</v>
      </c>
      <c r="B9" s="630"/>
      <c r="C9" s="630"/>
      <c r="D9" s="630"/>
      <c r="E9" s="630"/>
      <c r="F9" s="630"/>
      <c r="G9" s="630"/>
    </row>
    <row r="11" spans="1:7" x14ac:dyDescent="0.2">
      <c r="B11" s="180"/>
      <c r="C11" s="180"/>
      <c r="D11" s="180"/>
      <c r="E11" s="184" t="s">
        <v>143</v>
      </c>
      <c r="F11" s="397" t="s">
        <v>1075</v>
      </c>
      <c r="G11" s="397" t="s">
        <v>949</v>
      </c>
    </row>
    <row r="12" spans="1:7" x14ac:dyDescent="0.2">
      <c r="B12" s="634" t="s">
        <v>144</v>
      </c>
      <c r="C12" s="634"/>
      <c r="D12" s="634"/>
      <c r="E12" s="172"/>
    </row>
    <row r="13" spans="1:7" x14ac:dyDescent="0.2">
      <c r="B13" s="168" t="s">
        <v>145</v>
      </c>
      <c r="E13" s="177"/>
      <c r="F13" s="406"/>
      <c r="G13" s="406"/>
    </row>
    <row r="14" spans="1:7" x14ac:dyDescent="0.2">
      <c r="C14" s="627" t="s">
        <v>146</v>
      </c>
      <c r="D14" s="627"/>
      <c r="E14" s="185">
        <v>3</v>
      </c>
      <c r="F14" s="406">
        <f>'Nota 3'!C17</f>
        <v>4258775.6909999996</v>
      </c>
      <c r="G14" s="406">
        <f>'Nota 3'!D17</f>
        <v>982207.84100000001</v>
      </c>
    </row>
    <row r="15" spans="1:7" x14ac:dyDescent="0.2">
      <c r="C15" s="627" t="s">
        <v>88</v>
      </c>
      <c r="D15" s="627"/>
      <c r="E15" s="185">
        <v>4</v>
      </c>
      <c r="F15" s="406">
        <f>+'Nota 4'!B20</f>
        <v>21507559.748999998</v>
      </c>
      <c r="G15" s="406">
        <f>+'Nota 4'!C20</f>
        <v>3216004.9819999998</v>
      </c>
    </row>
    <row r="16" spans="1:7" x14ac:dyDescent="0.2">
      <c r="C16" s="635" t="s">
        <v>1071</v>
      </c>
      <c r="D16" s="635"/>
      <c r="E16" s="609">
        <v>8</v>
      </c>
      <c r="F16" s="406">
        <f>+'Nota 8'!B11</f>
        <v>54305000</v>
      </c>
      <c r="G16" s="406">
        <v>0</v>
      </c>
    </row>
    <row r="17" spans="1:7" x14ac:dyDescent="0.2">
      <c r="C17" s="627" t="s">
        <v>147</v>
      </c>
      <c r="D17" s="627"/>
      <c r="E17" s="185">
        <v>5</v>
      </c>
      <c r="F17" s="406">
        <f>'Nota 5'!C13</f>
        <v>430882.79499999998</v>
      </c>
      <c r="G17" s="406">
        <f>'Nota 5'!D13</f>
        <v>915953.33700000006</v>
      </c>
    </row>
    <row r="18" spans="1:7" x14ac:dyDescent="0.2">
      <c r="A18" s="39"/>
      <c r="C18" s="627" t="s">
        <v>35</v>
      </c>
      <c r="D18" s="627"/>
      <c r="E18" s="185">
        <v>6</v>
      </c>
      <c r="F18" s="406">
        <f>+'Nota 6'!B23</f>
        <v>11104981.463</v>
      </c>
      <c r="G18" s="406">
        <f>+'Nota 6'!C23</f>
        <v>7472031.4889999991</v>
      </c>
    </row>
    <row r="19" spans="1:7" x14ac:dyDescent="0.2">
      <c r="A19" s="39"/>
      <c r="C19" s="507" t="s">
        <v>928</v>
      </c>
      <c r="D19" s="507"/>
      <c r="E19" s="185">
        <v>6</v>
      </c>
      <c r="F19" s="406">
        <f>+'Nota 6'!B36</f>
        <v>3364790.946</v>
      </c>
      <c r="G19" s="406">
        <f>+'Nota 6'!C36</f>
        <v>5860.16</v>
      </c>
    </row>
    <row r="20" spans="1:7" x14ac:dyDescent="0.2">
      <c r="C20" s="627" t="s">
        <v>148</v>
      </c>
      <c r="D20" s="627"/>
      <c r="E20" s="185">
        <v>7</v>
      </c>
      <c r="F20" s="406">
        <f>+'Nota 7'!B14</f>
        <v>87297811.342999995</v>
      </c>
      <c r="G20" s="406">
        <f>+'Nota 7'!C14</f>
        <v>79465793.439999998</v>
      </c>
    </row>
    <row r="21" spans="1:7" x14ac:dyDescent="0.2">
      <c r="C21" s="168" t="s">
        <v>206</v>
      </c>
      <c r="E21" s="177"/>
      <c r="F21" s="409">
        <f>SUM(F14:F20)</f>
        <v>182269801.98699999</v>
      </c>
      <c r="G21" s="409">
        <f>SUM(G14:G20)</f>
        <v>92057851.248999998</v>
      </c>
    </row>
    <row r="22" spans="1:7" x14ac:dyDescent="0.2">
      <c r="B22" s="168" t="s">
        <v>149</v>
      </c>
      <c r="E22" s="177"/>
      <c r="F22" s="406"/>
      <c r="G22" s="406"/>
    </row>
    <row r="23" spans="1:7" x14ac:dyDescent="0.2">
      <c r="C23" s="627" t="s">
        <v>1083</v>
      </c>
      <c r="D23" s="627"/>
      <c r="E23" s="185">
        <v>6</v>
      </c>
      <c r="F23" s="406">
        <f>'Nota 6'!F13</f>
        <v>3643111.588</v>
      </c>
      <c r="G23" s="412">
        <f>'Nota 6'!G14</f>
        <v>0</v>
      </c>
    </row>
    <row r="24" spans="1:7" hidden="1" x14ac:dyDescent="0.2">
      <c r="C24" s="212" t="s">
        <v>147</v>
      </c>
      <c r="D24" s="212"/>
      <c r="E24" s="185">
        <v>5</v>
      </c>
      <c r="F24" s="406">
        <f>'Nota 5'!C21</f>
        <v>0</v>
      </c>
      <c r="G24" s="412">
        <f>'Nota 5'!D21</f>
        <v>0</v>
      </c>
    </row>
    <row r="25" spans="1:7" x14ac:dyDescent="0.2">
      <c r="C25" s="627" t="s">
        <v>1070</v>
      </c>
      <c r="D25" s="627"/>
      <c r="E25" s="185">
        <v>8</v>
      </c>
      <c r="F25" s="406">
        <f>+'Nota 8'!B12</f>
        <v>847625549.91700006</v>
      </c>
      <c r="G25" s="406">
        <f>+'Nota 8'!C12</f>
        <v>482743179.99399996</v>
      </c>
    </row>
    <row r="26" spans="1:7" x14ac:dyDescent="0.2">
      <c r="C26" s="627" t="s">
        <v>778</v>
      </c>
      <c r="D26" s="627"/>
      <c r="E26" s="185">
        <v>8</v>
      </c>
      <c r="F26" s="406">
        <f>+'Nota 8'!C43</f>
        <v>1415240.6359999999</v>
      </c>
      <c r="G26" s="406">
        <f>+'Nota 8'!D43</f>
        <v>619674.92799999996</v>
      </c>
    </row>
    <row r="27" spans="1:7" x14ac:dyDescent="0.2">
      <c r="C27" s="627" t="s">
        <v>293</v>
      </c>
      <c r="D27" s="627"/>
      <c r="E27" s="185">
        <v>9</v>
      </c>
      <c r="F27" s="406">
        <f>+'Nota 9'!L20</f>
        <v>8515965.375</v>
      </c>
      <c r="G27" s="406">
        <f>+'Nota 9'!M20</f>
        <v>4681806.7069999948</v>
      </c>
    </row>
    <row r="28" spans="1:7" x14ac:dyDescent="0.2">
      <c r="C28" s="627" t="s">
        <v>779</v>
      </c>
      <c r="D28" s="627"/>
      <c r="E28" s="185">
        <v>10</v>
      </c>
      <c r="F28" s="406">
        <f>+'Nota 10'!B13</f>
        <v>142486180.47600001</v>
      </c>
      <c r="G28" s="406">
        <f>+'Nota 10'!C13</f>
        <v>142195698.97499999</v>
      </c>
    </row>
    <row r="29" spans="1:7" x14ac:dyDescent="0.2">
      <c r="C29" s="627" t="s">
        <v>96</v>
      </c>
      <c r="D29" s="627"/>
      <c r="E29" s="185">
        <v>11</v>
      </c>
      <c r="F29" s="406">
        <f>+'Nota 11'!B14</f>
        <v>8715085.0940000005</v>
      </c>
      <c r="G29" s="406">
        <f>+'Nota 11'!C14</f>
        <v>8793712.9859999996</v>
      </c>
    </row>
    <row r="30" spans="1:7" hidden="1" x14ac:dyDescent="0.2">
      <c r="C30" s="627" t="s">
        <v>99</v>
      </c>
      <c r="D30" s="627"/>
      <c r="E30" s="185">
        <v>12</v>
      </c>
      <c r="F30" s="406">
        <f>'Nota 12'!B12</f>
        <v>0</v>
      </c>
      <c r="G30" s="406">
        <f>'Nota 12'!C12</f>
        <v>0</v>
      </c>
    </row>
    <row r="31" spans="1:7" x14ac:dyDescent="0.2">
      <c r="C31" s="632" t="s">
        <v>217</v>
      </c>
      <c r="D31" s="632"/>
      <c r="E31" s="177"/>
      <c r="F31" s="409">
        <f>SUM(F23:F30)</f>
        <v>1012401133.0860001</v>
      </c>
      <c r="G31" s="409">
        <f>SUM(G23:G30)</f>
        <v>639034073.58999991</v>
      </c>
    </row>
    <row r="32" spans="1:7" x14ac:dyDescent="0.2">
      <c r="B32" s="628" t="s">
        <v>166</v>
      </c>
      <c r="C32" s="628"/>
      <c r="D32" s="628"/>
      <c r="E32" s="144"/>
      <c r="F32" s="410">
        <f>+F21+F31</f>
        <v>1194670935.073</v>
      </c>
      <c r="G32" s="410">
        <f>+G21+G31</f>
        <v>731091924.83899987</v>
      </c>
    </row>
    <row r="33" spans="2:7" x14ac:dyDescent="0.2">
      <c r="E33" s="172"/>
      <c r="F33" s="406"/>
      <c r="G33" s="406"/>
    </row>
    <row r="34" spans="2:7" x14ac:dyDescent="0.2">
      <c r="B34" s="628" t="s">
        <v>167</v>
      </c>
      <c r="C34" s="628"/>
      <c r="D34" s="628"/>
      <c r="E34" s="144"/>
      <c r="F34" s="410"/>
      <c r="G34" s="410"/>
    </row>
    <row r="35" spans="2:7" x14ac:dyDescent="0.2">
      <c r="B35" s="168" t="s">
        <v>168</v>
      </c>
      <c r="E35" s="291">
        <v>-1</v>
      </c>
      <c r="F35" s="411"/>
      <c r="G35" s="406"/>
    </row>
    <row r="36" spans="2:7" x14ac:dyDescent="0.2">
      <c r="C36" s="627" t="s">
        <v>89</v>
      </c>
      <c r="D36" s="627"/>
      <c r="E36" s="185">
        <v>13</v>
      </c>
      <c r="F36" s="406">
        <f>'Nota 13'!D15</f>
        <v>6631327.1160000004</v>
      </c>
      <c r="G36" s="406">
        <f>'Nota 13'!E15</f>
        <v>2534960.7010000004</v>
      </c>
    </row>
    <row r="37" spans="2:7" x14ac:dyDescent="0.2">
      <c r="C37" s="633" t="s">
        <v>1026</v>
      </c>
      <c r="D37" s="633"/>
      <c r="E37" s="185">
        <v>14</v>
      </c>
      <c r="F37" s="406">
        <f>'Nota 14'!E24</f>
        <v>51468515.316999994</v>
      </c>
      <c r="G37" s="406">
        <f>'Nota 14'!K24</f>
        <v>28620393.401999999</v>
      </c>
    </row>
    <row r="38" spans="2:7" x14ac:dyDescent="0.2">
      <c r="C38" s="627" t="s">
        <v>101</v>
      </c>
      <c r="D38" s="627"/>
      <c r="E38" s="185">
        <v>15</v>
      </c>
      <c r="F38" s="406">
        <f>'Nota 15'!B13</f>
        <v>3038703.3137990003</v>
      </c>
      <c r="G38" s="406">
        <f>'Nota 15'!C13</f>
        <v>8185068.3467824003</v>
      </c>
    </row>
    <row r="39" spans="2:7" x14ac:dyDescent="0.2">
      <c r="C39" s="627" t="s">
        <v>59</v>
      </c>
      <c r="D39" s="627"/>
      <c r="E39" s="185">
        <v>16</v>
      </c>
      <c r="F39" s="406">
        <f>'Nota 16'!B11</f>
        <v>40225.398999999998</v>
      </c>
      <c r="G39" s="406">
        <f>'Nota 16'!C11</f>
        <v>326292.22000000003</v>
      </c>
    </row>
    <row r="40" spans="2:7" x14ac:dyDescent="0.2">
      <c r="C40" s="627" t="s">
        <v>60</v>
      </c>
      <c r="D40" s="627"/>
      <c r="E40" s="185">
        <v>17</v>
      </c>
      <c r="F40" s="406">
        <f>'Nota 17'!B11</f>
        <v>708514.46100000001</v>
      </c>
      <c r="G40" s="406">
        <f>'Nota 17'!C11</f>
        <v>1630431.121</v>
      </c>
    </row>
    <row r="41" spans="2:7" x14ac:dyDescent="0.2">
      <c r="C41" s="627" t="s">
        <v>61</v>
      </c>
      <c r="D41" s="627"/>
      <c r="E41" s="185">
        <v>18</v>
      </c>
      <c r="F41" s="406">
        <f>'Nota 18'!B10</f>
        <v>0</v>
      </c>
      <c r="G41" s="406">
        <f>'Nota 18'!C10</f>
        <v>296809.89600000001</v>
      </c>
    </row>
    <row r="42" spans="2:7" x14ac:dyDescent="0.2">
      <c r="C42" s="627" t="s">
        <v>170</v>
      </c>
      <c r="D42" s="627"/>
      <c r="E42" s="185">
        <v>19</v>
      </c>
      <c r="F42" s="406">
        <f>'Nota 19'!B13</f>
        <v>71373975.615999997</v>
      </c>
      <c r="G42" s="406">
        <f>'Nota 19'!C13</f>
        <v>7363155.0860000001</v>
      </c>
    </row>
    <row r="43" spans="2:7" ht="13.7" customHeight="1" x14ac:dyDescent="0.2">
      <c r="C43" s="168" t="s">
        <v>169</v>
      </c>
      <c r="E43" s="177"/>
      <c r="F43" s="409">
        <f>SUM(F36:F42)</f>
        <v>133261261.222799</v>
      </c>
      <c r="G43" s="409">
        <f>+G36+G37+G38+G39+G40+G41+G42</f>
        <v>48957110.7727824</v>
      </c>
    </row>
    <row r="44" spans="2:7" x14ac:dyDescent="0.2">
      <c r="B44" s="168" t="s">
        <v>171</v>
      </c>
      <c r="E44" s="177"/>
      <c r="F44" s="406"/>
      <c r="G44" s="406"/>
    </row>
    <row r="45" spans="2:7" x14ac:dyDescent="0.2">
      <c r="B45" s="168"/>
      <c r="C45" s="627" t="s">
        <v>784</v>
      </c>
      <c r="D45" s="627"/>
      <c r="E45" s="185">
        <v>13</v>
      </c>
      <c r="F45" s="406">
        <f>+'Nota 13'!D23</f>
        <v>63407418.671999991</v>
      </c>
      <c r="G45" s="406">
        <f>+'Nota 13'!E23</f>
        <v>25037712.448999997</v>
      </c>
    </row>
    <row r="46" spans="2:7" x14ac:dyDescent="0.2">
      <c r="C46" s="627" t="s">
        <v>1027</v>
      </c>
      <c r="D46" s="627"/>
      <c r="E46" s="185">
        <v>14</v>
      </c>
      <c r="F46" s="406">
        <f>'Nota 14'!E39</f>
        <v>151431662.74320102</v>
      </c>
      <c r="G46" s="406">
        <f>'Nota 14'!K39</f>
        <v>51269387.669217609</v>
      </c>
    </row>
    <row r="47" spans="2:7" x14ac:dyDescent="0.2">
      <c r="C47" s="627" t="s">
        <v>953</v>
      </c>
      <c r="D47" s="627"/>
      <c r="E47" s="185">
        <v>14</v>
      </c>
      <c r="F47" s="406">
        <f>+'Nota 14'!E51</f>
        <v>297524725.67200005</v>
      </c>
      <c r="G47" s="406">
        <f>+'Nota 14'!K51</f>
        <v>234546861.58400002</v>
      </c>
    </row>
    <row r="48" spans="2:7" x14ac:dyDescent="0.2">
      <c r="C48" s="627" t="s">
        <v>247</v>
      </c>
      <c r="D48" s="627"/>
      <c r="E48" s="185">
        <v>19</v>
      </c>
      <c r="F48" s="406">
        <f>'Nota 19'!F11</f>
        <v>59066375.740999997</v>
      </c>
      <c r="G48" s="406">
        <f>'Nota 19'!G11</f>
        <v>60209794.762999997</v>
      </c>
    </row>
    <row r="49" spans="1:7" x14ac:dyDescent="0.2">
      <c r="C49" s="168" t="s">
        <v>225</v>
      </c>
      <c r="E49" s="177"/>
      <c r="F49" s="409">
        <f>SUM(F45:F48)</f>
        <v>571430182.82820106</v>
      </c>
      <c r="G49" s="409">
        <f>SUM(G45:G48)</f>
        <v>371063756.46521765</v>
      </c>
    </row>
    <row r="50" spans="1:7" ht="6" customHeight="1" x14ac:dyDescent="0.2">
      <c r="D50" s="39"/>
      <c r="E50" s="78"/>
      <c r="F50" s="406"/>
      <c r="G50" s="406"/>
    </row>
    <row r="51" spans="1:7" x14ac:dyDescent="0.2">
      <c r="B51" s="628" t="s">
        <v>294</v>
      </c>
      <c r="C51" s="628"/>
      <c r="D51" s="628"/>
      <c r="E51" s="144"/>
      <c r="F51" s="410">
        <f>+F43+F49</f>
        <v>704691444.05100012</v>
      </c>
      <c r="G51" s="410">
        <f>+G43+G49</f>
        <v>420020867.23800004</v>
      </c>
    </row>
    <row r="52" spans="1:7" x14ac:dyDescent="0.2">
      <c r="E52" s="172"/>
      <c r="F52" s="406"/>
      <c r="G52" s="406"/>
    </row>
    <row r="53" spans="1:7" x14ac:dyDescent="0.2">
      <c r="B53" s="628" t="s">
        <v>36</v>
      </c>
      <c r="C53" s="628"/>
      <c r="D53" s="628"/>
      <c r="E53" s="144"/>
      <c r="F53" s="410"/>
      <c r="G53" s="410"/>
    </row>
    <row r="54" spans="1:7" x14ac:dyDescent="0.2">
      <c r="C54" s="627" t="s">
        <v>172</v>
      </c>
      <c r="D54" s="627"/>
      <c r="E54" s="185">
        <v>20</v>
      </c>
      <c r="F54" s="406">
        <f>'Nota 20'!C14</f>
        <v>265300000</v>
      </c>
      <c r="G54" s="406">
        <f>'Nota 20'!B14</f>
        <v>265300000</v>
      </c>
    </row>
    <row r="55" spans="1:7" x14ac:dyDescent="0.2">
      <c r="C55" s="627" t="s">
        <v>878</v>
      </c>
      <c r="D55" s="627"/>
      <c r="E55" s="185">
        <v>20</v>
      </c>
      <c r="F55" s="406">
        <f>'Nota 20'!C15</f>
        <v>374448.33899999998</v>
      </c>
      <c r="G55" s="406">
        <f>'Nota 20'!B15</f>
        <v>374448.33899999998</v>
      </c>
    </row>
    <row r="56" spans="1:7" hidden="1" x14ac:dyDescent="0.2">
      <c r="C56" s="627" t="s">
        <v>38</v>
      </c>
      <c r="D56" s="627"/>
      <c r="E56" s="183">
        <v>21</v>
      </c>
      <c r="F56" s="406">
        <f>' Nota 21'!B8</f>
        <v>0</v>
      </c>
      <c r="G56" s="406">
        <f>' Nota 21'!C8</f>
        <v>0</v>
      </c>
    </row>
    <row r="57" spans="1:7" x14ac:dyDescent="0.2">
      <c r="A57" s="39"/>
      <c r="C57" s="627" t="s">
        <v>73</v>
      </c>
      <c r="D57" s="627"/>
      <c r="E57" s="183">
        <v>21</v>
      </c>
      <c r="F57" s="406">
        <f>' Nota 21'!B12</f>
        <v>3153104.3679999998</v>
      </c>
      <c r="G57" s="406">
        <f>' Nota 21'!C12</f>
        <v>1924226.98</v>
      </c>
    </row>
    <row r="58" spans="1:7" hidden="1" x14ac:dyDescent="0.2">
      <c r="C58" s="627" t="s">
        <v>173</v>
      </c>
      <c r="D58" s="627"/>
      <c r="E58" s="183">
        <v>21</v>
      </c>
      <c r="F58" s="406">
        <f>' Nota 21'!B17</f>
        <v>0</v>
      </c>
      <c r="G58" s="406">
        <f>' Nota 21'!C17</f>
        <v>0</v>
      </c>
    </row>
    <row r="59" spans="1:7" x14ac:dyDescent="0.2">
      <c r="C59" s="627" t="s">
        <v>174</v>
      </c>
      <c r="D59" s="627"/>
      <c r="E59" s="183">
        <v>21</v>
      </c>
      <c r="F59" s="406">
        <f>' Nota 21'!B21</f>
        <v>27138726.539999999</v>
      </c>
      <c r="G59" s="406">
        <f>' Nota 21'!C21</f>
        <v>18894834.763</v>
      </c>
    </row>
    <row r="60" spans="1:7" hidden="1" x14ac:dyDescent="0.2">
      <c r="C60" s="627" t="s">
        <v>62</v>
      </c>
      <c r="D60" s="627"/>
      <c r="E60" s="185">
        <v>22</v>
      </c>
      <c r="F60" s="406">
        <f>'Nota 22'!B9</f>
        <v>0</v>
      </c>
      <c r="G60" s="406">
        <f>'Nota 22'!C9</f>
        <v>0</v>
      </c>
    </row>
    <row r="61" spans="1:7" hidden="1" x14ac:dyDescent="0.2">
      <c r="C61" s="627" t="s">
        <v>39</v>
      </c>
      <c r="D61" s="627"/>
      <c r="E61" s="185">
        <v>23</v>
      </c>
      <c r="F61" s="406">
        <f>'Nota 23'!B8</f>
        <v>0</v>
      </c>
      <c r="G61" s="406">
        <f>'Nota 23'!C8</f>
        <v>0</v>
      </c>
    </row>
    <row r="62" spans="1:7" x14ac:dyDescent="0.2">
      <c r="C62" s="627" t="s">
        <v>865</v>
      </c>
      <c r="D62" s="627"/>
      <c r="E62" s="185">
        <v>23</v>
      </c>
      <c r="F62" s="406">
        <f>'Nota 23'!B9</f>
        <v>194013211.55599999</v>
      </c>
      <c r="G62" s="406">
        <f>'Nota 23'!C9</f>
        <v>24577547.752999999</v>
      </c>
    </row>
    <row r="63" spans="1:7" x14ac:dyDescent="0.2">
      <c r="C63" s="631" t="s">
        <v>55</v>
      </c>
      <c r="D63" s="631"/>
      <c r="E63" s="377"/>
      <c r="F63" s="409">
        <f>SUM(F54:F62)</f>
        <v>489979490.80299997</v>
      </c>
      <c r="G63" s="409">
        <f>SUM(G54:G62)</f>
        <v>311071057.83499998</v>
      </c>
    </row>
    <row r="64" spans="1:7" x14ac:dyDescent="0.2">
      <c r="C64" s="627" t="s">
        <v>63</v>
      </c>
      <c r="D64" s="627"/>
      <c r="E64" s="185">
        <v>24</v>
      </c>
      <c r="F64" s="406">
        <f>'Nota 24'!B8</f>
        <v>0</v>
      </c>
      <c r="G64" s="406">
        <f>'Nota 24'!C8</f>
        <v>0</v>
      </c>
    </row>
    <row r="65" spans="1:7" x14ac:dyDescent="0.2">
      <c r="B65" s="628" t="s">
        <v>175</v>
      </c>
      <c r="C65" s="628"/>
      <c r="D65" s="628"/>
      <c r="E65" s="144"/>
      <c r="F65" s="410">
        <f>F63</f>
        <v>489979490.80299997</v>
      </c>
      <c r="G65" s="410">
        <f>G63</f>
        <v>311071057.83499998</v>
      </c>
    </row>
    <row r="66" spans="1:7" x14ac:dyDescent="0.2">
      <c r="A66" s="39"/>
      <c r="B66" s="39"/>
      <c r="C66" s="39"/>
      <c r="D66" s="39"/>
      <c r="E66" s="39"/>
      <c r="F66" s="406"/>
      <c r="G66" s="406"/>
    </row>
    <row r="67" spans="1:7" x14ac:dyDescent="0.2">
      <c r="B67" s="628" t="s">
        <v>176</v>
      </c>
      <c r="C67" s="628"/>
      <c r="D67" s="628"/>
      <c r="E67" s="144"/>
      <c r="F67" s="410">
        <f>+F51+F65</f>
        <v>1194670934.8540001</v>
      </c>
      <c r="G67" s="410">
        <f>+G51+G65</f>
        <v>731091925.07299995</v>
      </c>
    </row>
    <row r="68" spans="1:7" x14ac:dyDescent="0.2">
      <c r="B68" s="168"/>
      <c r="E68" s="292"/>
      <c r="F68" s="442"/>
      <c r="G68" s="442"/>
    </row>
    <row r="69" spans="1:7" x14ac:dyDescent="0.2">
      <c r="B69" s="172" t="s">
        <v>291</v>
      </c>
      <c r="E69" s="177"/>
      <c r="F69" s="406"/>
      <c r="G69" s="406"/>
    </row>
    <row r="70" spans="1:7" x14ac:dyDescent="0.2">
      <c r="B70" s="168"/>
      <c r="E70" s="177"/>
      <c r="F70" s="406"/>
      <c r="G70" s="406"/>
    </row>
    <row r="71" spans="1:7" x14ac:dyDescent="0.2">
      <c r="B71" s="168"/>
      <c r="E71" s="177"/>
      <c r="F71" s="406"/>
      <c r="G71" s="406"/>
    </row>
    <row r="72" spans="1:7" x14ac:dyDescent="0.2">
      <c r="C72" s="45"/>
      <c r="D72" s="168"/>
      <c r="E72" s="178"/>
      <c r="F72" s="443"/>
    </row>
    <row r="73" spans="1:7" x14ac:dyDescent="0.2">
      <c r="D73" s="168"/>
      <c r="E73" s="182"/>
      <c r="F73" s="443"/>
    </row>
  </sheetData>
  <mergeCells count="46">
    <mergeCell ref="B67:D67"/>
    <mergeCell ref="C14:D14"/>
    <mergeCell ref="C15:D15"/>
    <mergeCell ref="C17:D17"/>
    <mergeCell ref="C18:D18"/>
    <mergeCell ref="C47:D47"/>
    <mergeCell ref="B65:D65"/>
    <mergeCell ref="B32:D32"/>
    <mergeCell ref="C42:D42"/>
    <mergeCell ref="C46:D46"/>
    <mergeCell ref="C48:D48"/>
    <mergeCell ref="C54:D54"/>
    <mergeCell ref="C59:D59"/>
    <mergeCell ref="C56:D56"/>
    <mergeCell ref="C16:D16"/>
    <mergeCell ref="C40:D40"/>
    <mergeCell ref="A7:G7"/>
    <mergeCell ref="A9:G9"/>
    <mergeCell ref="C61:D61"/>
    <mergeCell ref="C63:D63"/>
    <mergeCell ref="C31:D31"/>
    <mergeCell ref="C28:D28"/>
    <mergeCell ref="C29:D29"/>
    <mergeCell ref="C23:D23"/>
    <mergeCell ref="C25:D25"/>
    <mergeCell ref="C27:D27"/>
    <mergeCell ref="C37:D37"/>
    <mergeCell ref="A8:G8"/>
    <mergeCell ref="C26:D26"/>
    <mergeCell ref="C60:D60"/>
    <mergeCell ref="C55:D55"/>
    <mergeCell ref="B12:D12"/>
    <mergeCell ref="C41:D41"/>
    <mergeCell ref="C64:D64"/>
    <mergeCell ref="C58:D58"/>
    <mergeCell ref="C20:D20"/>
    <mergeCell ref="C30:D30"/>
    <mergeCell ref="C36:D36"/>
    <mergeCell ref="C38:D38"/>
    <mergeCell ref="C39:D39"/>
    <mergeCell ref="C57:D57"/>
    <mergeCell ref="C45:D45"/>
    <mergeCell ref="C62:D62"/>
    <mergeCell ref="B34:D34"/>
    <mergeCell ref="B53:D53"/>
    <mergeCell ref="B51:D51"/>
  </mergeCells>
  <hyperlinks>
    <hyperlink ref="E14" location="'Nota 3'!A1" display="'Nota 3'!A1" xr:uid="{00000000-0004-0000-0100-000000000000}"/>
    <hyperlink ref="E15" location="'Nota 4'!A1" display="'Nota 4'!A1" xr:uid="{00000000-0004-0000-0100-000001000000}"/>
    <hyperlink ref="E17" location="'Nota 5'!A1" display="'Nota 5'!A1" xr:uid="{00000000-0004-0000-0100-000002000000}"/>
    <hyperlink ref="E18" location="'Nota 6'!A1" display="'Nota 6'!A1" xr:uid="{00000000-0004-0000-0100-000003000000}"/>
    <hyperlink ref="E20" location="'Nota 7'!A1" display="'Nota 7'!A1" xr:uid="{00000000-0004-0000-0100-000004000000}"/>
    <hyperlink ref="E23" location="'Nota 6'!A1" display="'Nota 6'!A1" xr:uid="{00000000-0004-0000-0100-000005000000}"/>
    <hyperlink ref="E25" location="'Nota 8'!A1" display="'Nota 8'!A1" xr:uid="{00000000-0004-0000-0100-000006000000}"/>
    <hyperlink ref="E27" location="'Nota 9'!A1" display="'Nota 9'!A1" xr:uid="{00000000-0004-0000-0100-000007000000}"/>
    <hyperlink ref="E28" location="'Nota 10'!A1" display="'Nota 10'!A1" xr:uid="{00000000-0004-0000-0100-000008000000}"/>
    <hyperlink ref="E29" location="'Nota 11'!A1" display="'Nota 11'!A1" xr:uid="{00000000-0004-0000-0100-000009000000}"/>
    <hyperlink ref="E30" location="'Nota 12'!A1" display="'Nota 12'!A1" xr:uid="{00000000-0004-0000-0100-00000A000000}"/>
    <hyperlink ref="E36" location="'Nota 13'!A1" display="'Nota 13'!A1" xr:uid="{00000000-0004-0000-0100-00000B000000}"/>
    <hyperlink ref="E37" location="'Nota 14'!A1" display="'Nota 14'!A1" xr:uid="{00000000-0004-0000-0100-00000C000000}"/>
    <hyperlink ref="E46" location="'Nota 14'!A1" display="'Nota 14'!A1" xr:uid="{00000000-0004-0000-0100-00000D000000}"/>
    <hyperlink ref="E38" location="'Nota 15'!A1" display="'Nota 15'!A1" xr:uid="{00000000-0004-0000-0100-00000E000000}"/>
    <hyperlink ref="E39" location="'Nota 16'!A1" display="'Nota 16'!A1" xr:uid="{00000000-0004-0000-0100-00000F000000}"/>
    <hyperlink ref="E40" location="'Nota 17'!A1" display="'Nota 17'!A1" xr:uid="{00000000-0004-0000-0100-000010000000}"/>
    <hyperlink ref="E41" location="'Nota 18'!A1" display="'Nota 18'!A1" xr:uid="{00000000-0004-0000-0100-000011000000}"/>
    <hyperlink ref="E42" location="'Nota 19'!A1" display="'Nota 19'!A1" xr:uid="{00000000-0004-0000-0100-000012000000}"/>
    <hyperlink ref="E48" location="'Nota 19'!A1" display="'Nota 19'!A1" xr:uid="{00000000-0004-0000-0100-000013000000}"/>
    <hyperlink ref="E54" location="'Nota 20'!A1" display="'Nota 20'!A1" xr:uid="{00000000-0004-0000-0100-000014000000}"/>
    <hyperlink ref="E60" location="'Nota 22'!A1" display="'Nota 22'!A1" xr:uid="{00000000-0004-0000-0100-000015000000}"/>
    <hyperlink ref="E56" location="' Nota 21'!A1" display="' Nota 21'!A1" xr:uid="{00000000-0004-0000-0100-000016000000}"/>
    <hyperlink ref="E57" location="' Nota 21'!A1" display="' Nota 21'!A1" xr:uid="{00000000-0004-0000-0100-000017000000}"/>
    <hyperlink ref="E58" location="' Nota 21'!A1" display="' Nota 21'!A1" xr:uid="{00000000-0004-0000-0100-000018000000}"/>
    <hyperlink ref="E59" location="' Nota 21'!A1" display="' Nota 21'!A1" xr:uid="{00000000-0004-0000-0100-000019000000}"/>
    <hyperlink ref="E61" location="'Nota 23'!A1" display="'Nota 23'!A1" xr:uid="{00000000-0004-0000-0100-00001A000000}"/>
    <hyperlink ref="E64" location="'Nota 24'!A1" display="'Nota 24'!A1" xr:uid="{00000000-0004-0000-0100-00001B000000}"/>
    <hyperlink ref="E1" location="Indice!A1" display="Indice" xr:uid="{00000000-0004-0000-0100-00001C000000}"/>
    <hyperlink ref="E24" location="'Nota 5'!A1" display="'Nota 5'!A1" xr:uid="{00000000-0004-0000-0100-00001D000000}"/>
    <hyperlink ref="E26" location="'Nota 8'!A1" display="'Nota 8'!A1" xr:uid="{A9CA12DF-5651-4468-B3E9-03800BE16F57}"/>
    <hyperlink ref="E45" location="'Nota 13'!A1" display="'Nota 13'!A1" xr:uid="{25C81847-38F6-43C6-B118-253236E1A927}"/>
    <hyperlink ref="E55" location="'Nota 20'!A1" display="'Nota 20'!A1" xr:uid="{902CA141-D4EE-4F22-9288-B29373ED9EEA}"/>
    <hyperlink ref="E62" location="'Nota 23'!A1" display="'Nota 23'!A1" xr:uid="{33A7F302-0EF5-4A0E-974A-5A663FD57A0A}"/>
    <hyperlink ref="E47" location="'Nota 14'!A1" display="'Nota 14'!A1" xr:uid="{3F3EE557-EB89-4F70-95FC-3A515610A78A}"/>
    <hyperlink ref="E19" location="'Nota 6'!A1" display="'Nota 6'!A1" xr:uid="{36CBFE7C-727B-439C-ABBA-7D993587D9FA}"/>
    <hyperlink ref="E16" location="'Nota 8'!A1" display="'Nota 8'!A1" xr:uid="{34E74E55-982F-499F-9B6E-9DAF0471EA2E}"/>
  </hyperlinks>
  <printOptions horizontalCentered="1"/>
  <pageMargins left="0.31496062992125984" right="0.70866141732283472" top="0.74803149606299213" bottom="0.74803149606299213" header="0.31496062992125984" footer="0.31496062992125984"/>
  <pageSetup paperSize="9" scale="82" fitToHeight="0" orientation="portrait" r:id="rId1"/>
  <ignoredErrors>
    <ignoredError sqref="G31" formulaRange="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rgb="FF92D050"/>
    <pageSetUpPr fitToPage="1"/>
  </sheetPr>
  <dimension ref="A1:H51"/>
  <sheetViews>
    <sheetView showGridLines="0" zoomScaleNormal="100" zoomScaleSheetLayoutView="70" workbookViewId="0">
      <selection activeCell="E12" sqref="E12"/>
    </sheetView>
  </sheetViews>
  <sheetFormatPr baseColWidth="10" defaultColWidth="11.42578125" defaultRowHeight="12.75" x14ac:dyDescent="0.2"/>
  <cols>
    <col min="1" max="1" width="66" style="172" customWidth="1"/>
    <col min="2" max="2" width="12.7109375" style="177" customWidth="1"/>
    <col min="3" max="3" width="16.85546875" style="216" customWidth="1"/>
    <col min="4" max="4" width="17.7109375" style="216" customWidth="1"/>
    <col min="5" max="5" width="16.5703125" style="212" bestFit="1" customWidth="1"/>
    <col min="6" max="6" width="12.28515625" style="155" bestFit="1" customWidth="1"/>
    <col min="7" max="7" width="12.85546875" style="176" bestFit="1" customWidth="1"/>
    <col min="8" max="8" width="26.7109375" style="212" bestFit="1" customWidth="1"/>
    <col min="9" max="16384" width="11.42578125" style="212"/>
  </cols>
  <sheetData>
    <row r="1" spans="1:8" x14ac:dyDescent="0.2">
      <c r="A1" s="172" t="str">
        <f>Indice!C1</f>
        <v>GRUPO VAZQUEZ S.A.E.</v>
      </c>
      <c r="B1" s="183" t="s">
        <v>270</v>
      </c>
      <c r="D1" s="216" t="str">
        <f>ER!A4</f>
        <v xml:space="preserve"> </v>
      </c>
    </row>
    <row r="4" spans="1:8" x14ac:dyDescent="0.2">
      <c r="A4" s="172" t="s">
        <v>40</v>
      </c>
    </row>
    <row r="6" spans="1:8" x14ac:dyDescent="0.2">
      <c r="A6" s="168"/>
      <c r="B6" s="178"/>
      <c r="C6" s="119"/>
    </row>
    <row r="7" spans="1:8" x14ac:dyDescent="0.2">
      <c r="A7" s="629" t="s">
        <v>201</v>
      </c>
      <c r="B7" s="629"/>
      <c r="C7" s="629"/>
      <c r="D7" s="629"/>
    </row>
    <row r="8" spans="1:8" x14ac:dyDescent="0.2">
      <c r="A8" s="629" t="str">
        <f>BG!A8</f>
        <v>Al 31 de Diciembre de 2023</v>
      </c>
      <c r="B8" s="629"/>
      <c r="C8" s="629"/>
      <c r="D8" s="629"/>
    </row>
    <row r="9" spans="1:8" x14ac:dyDescent="0.2">
      <c r="A9" s="637" t="s">
        <v>202</v>
      </c>
      <c r="B9" s="637"/>
      <c r="C9" s="637"/>
      <c r="D9" s="637"/>
    </row>
    <row r="10" spans="1:8" x14ac:dyDescent="0.2">
      <c r="A10" s="637" t="s">
        <v>177</v>
      </c>
      <c r="B10" s="637"/>
      <c r="C10" s="637"/>
      <c r="D10" s="637"/>
    </row>
    <row r="11" spans="1:8" x14ac:dyDescent="0.2">
      <c r="A11" s="44"/>
      <c r="B11" s="79"/>
      <c r="C11" s="118"/>
      <c r="H11" s="30"/>
    </row>
    <row r="12" spans="1:8" x14ac:dyDescent="0.2">
      <c r="A12" s="293"/>
      <c r="B12" s="294" t="s">
        <v>143</v>
      </c>
      <c r="C12" s="478" t="s">
        <v>1075</v>
      </c>
      <c r="D12" s="478" t="s">
        <v>1064</v>
      </c>
      <c r="E12" s="433"/>
      <c r="H12" s="30"/>
    </row>
    <row r="13" spans="1:8" ht="15" x14ac:dyDescent="0.25">
      <c r="A13" s="212" t="s">
        <v>56</v>
      </c>
      <c r="B13" s="185">
        <v>25</v>
      </c>
      <c r="C13" s="413">
        <f>'Nota 25'!B20</f>
        <v>500002517.28100002</v>
      </c>
      <c r="D13" s="413">
        <f>'Nota 25'!C20</f>
        <v>246387912.46900001</v>
      </c>
      <c r="E13" s="226"/>
      <c r="F13" s="226"/>
      <c r="H13"/>
    </row>
    <row r="14" spans="1:8" ht="15" x14ac:dyDescent="0.25">
      <c r="A14" s="212" t="s">
        <v>112</v>
      </c>
      <c r="B14" s="185">
        <v>26</v>
      </c>
      <c r="C14" s="413">
        <f>'Nota 26'!B15</f>
        <v>-158154491.96499997</v>
      </c>
      <c r="D14" s="413">
        <f>'Nota 26'!C15</f>
        <v>-146832059.671</v>
      </c>
      <c r="E14" s="226"/>
      <c r="F14" s="226"/>
      <c r="H14"/>
    </row>
    <row r="15" spans="1:8" ht="15" x14ac:dyDescent="0.25">
      <c r="A15" s="144" t="s">
        <v>64</v>
      </c>
      <c r="B15" s="144"/>
      <c r="C15" s="414">
        <f>C13+C14</f>
        <v>341848025.31600004</v>
      </c>
      <c r="D15" s="414">
        <f>D13+D14</f>
        <v>99555852.798000008</v>
      </c>
      <c r="E15" s="226"/>
      <c r="H15"/>
    </row>
    <row r="16" spans="1:8" ht="15" x14ac:dyDescent="0.25">
      <c r="A16" s="212" t="s">
        <v>178</v>
      </c>
      <c r="B16" s="185">
        <v>27</v>
      </c>
      <c r="C16" s="413">
        <f>'Nota 27'!B46</f>
        <v>-323718.58799999999</v>
      </c>
      <c r="D16" s="413">
        <f>'Nota 27'!E46</f>
        <v>-626829.76</v>
      </c>
      <c r="E16" s="226"/>
      <c r="F16" s="226"/>
      <c r="H16"/>
    </row>
    <row r="17" spans="1:8" ht="15" x14ac:dyDescent="0.25">
      <c r="A17" s="212" t="s">
        <v>180</v>
      </c>
      <c r="B17" s="185">
        <v>27</v>
      </c>
      <c r="C17" s="413">
        <f>'Nota 27'!C46</f>
        <v>-33550362.044000007</v>
      </c>
      <c r="D17" s="413">
        <f>'Nota 27'!F46</f>
        <v>-19215508.800999999</v>
      </c>
      <c r="E17" s="226"/>
      <c r="F17" s="226"/>
      <c r="G17" s="384"/>
      <c r="H17"/>
    </row>
    <row r="18" spans="1:8" ht="15" x14ac:dyDescent="0.25">
      <c r="A18" s="212" t="s">
        <v>182</v>
      </c>
      <c r="B18" s="185">
        <v>28</v>
      </c>
      <c r="C18" s="413">
        <f>+'Nota 28'!B12+'Nota 28'!F14</f>
        <v>-2358601.6159999999</v>
      </c>
      <c r="D18" s="413">
        <f>+'Nota 28'!C12+'Nota 28'!G14</f>
        <v>4550648.034</v>
      </c>
      <c r="E18" s="226"/>
      <c r="F18" s="226"/>
      <c r="G18" s="384"/>
      <c r="H18"/>
    </row>
    <row r="19" spans="1:8" s="529" customFormat="1" ht="15" x14ac:dyDescent="0.25">
      <c r="A19" s="529" t="s">
        <v>948</v>
      </c>
      <c r="B19" s="185">
        <v>28</v>
      </c>
      <c r="C19" s="413">
        <f>'Nota 28'!B25</f>
        <v>-633111.37199999997</v>
      </c>
      <c r="D19" s="413">
        <f>'Nota 28'!C25</f>
        <v>-2065827.477</v>
      </c>
      <c r="E19" s="226"/>
      <c r="F19" s="226"/>
      <c r="G19" s="384"/>
      <c r="H19"/>
    </row>
    <row r="20" spans="1:8" s="565" customFormat="1" ht="15" x14ac:dyDescent="0.25">
      <c r="A20" s="565" t="s">
        <v>1046</v>
      </c>
      <c r="B20" s="185">
        <v>28</v>
      </c>
      <c r="C20" s="413">
        <f>+'Nota 28'!F20</f>
        <v>-72884112.522</v>
      </c>
      <c r="D20" s="413">
        <f>+'Nota 28'!G20</f>
        <v>0</v>
      </c>
      <c r="E20" s="226"/>
      <c r="F20" s="226"/>
      <c r="G20" s="384"/>
      <c r="H20"/>
    </row>
    <row r="21" spans="1:8" ht="15" x14ac:dyDescent="0.25">
      <c r="A21" s="144" t="s">
        <v>114</v>
      </c>
      <c r="B21" s="144"/>
      <c r="C21" s="414">
        <f>SUM(C15:C20)</f>
        <v>232098119.17400002</v>
      </c>
      <c r="D21" s="414">
        <f>SUM(D15:D20)</f>
        <v>82198334.794</v>
      </c>
      <c r="E21" s="226"/>
      <c r="H21"/>
    </row>
    <row r="22" spans="1:8" ht="15" x14ac:dyDescent="0.25">
      <c r="A22" s="212" t="s">
        <v>795</v>
      </c>
      <c r="B22" s="185">
        <v>29</v>
      </c>
      <c r="C22" s="413">
        <f>-'Nota 29'!B12</f>
        <v>-38467666.906999998</v>
      </c>
      <c r="D22" s="413">
        <f>-'Nota 29'!C12</f>
        <v>-37195531.208999999</v>
      </c>
      <c r="E22" s="226"/>
      <c r="F22" s="226"/>
      <c r="G22" s="384"/>
      <c r="H22"/>
    </row>
    <row r="23" spans="1:8" ht="15" x14ac:dyDescent="0.25">
      <c r="A23" s="212" t="s">
        <v>796</v>
      </c>
      <c r="B23" s="185">
        <v>29</v>
      </c>
      <c r="C23" s="413">
        <f>-'Nota 29'!F10</f>
        <v>382759.28899999999</v>
      </c>
      <c r="D23" s="413">
        <f>-'Nota 29'!G10</f>
        <v>-20425255.831999999</v>
      </c>
      <c r="E23" s="226"/>
      <c r="F23" s="226"/>
      <c r="G23" s="384"/>
      <c r="H23"/>
    </row>
    <row r="24" spans="1:8" ht="15" x14ac:dyDescent="0.25">
      <c r="A24" s="187" t="s">
        <v>55</v>
      </c>
      <c r="B24" s="188"/>
      <c r="C24" s="415">
        <f>SUM(C22:C23)</f>
        <v>-38084907.618000001</v>
      </c>
      <c r="D24" s="415">
        <f>SUM(D22:D23)</f>
        <v>-57620787.040999994</v>
      </c>
      <c r="E24" s="226"/>
      <c r="H24"/>
    </row>
    <row r="25" spans="1:8" ht="15" x14ac:dyDescent="0.25">
      <c r="A25" s="212" t="s">
        <v>115</v>
      </c>
      <c r="B25" s="185">
        <v>30</v>
      </c>
      <c r="C25" s="413">
        <f>'Nota 30'!B11</f>
        <v>0</v>
      </c>
      <c r="D25" s="413">
        <f>'Nota 30'!C11</f>
        <v>0</v>
      </c>
      <c r="E25" s="226"/>
      <c r="F25" s="226"/>
      <c r="H25"/>
    </row>
    <row r="26" spans="1:8" ht="15" x14ac:dyDescent="0.25">
      <c r="A26" s="144" t="s">
        <v>297</v>
      </c>
      <c r="B26" s="144"/>
      <c r="C26" s="414">
        <f>C24+C25+C21</f>
        <v>194013211.55600002</v>
      </c>
      <c r="D26" s="414">
        <f>D24+D25+D21</f>
        <v>24577547.753000006</v>
      </c>
      <c r="E26" s="226"/>
      <c r="H26"/>
    </row>
    <row r="27" spans="1:8" ht="15" x14ac:dyDescent="0.25">
      <c r="A27" s="212" t="s">
        <v>116</v>
      </c>
      <c r="B27" s="185">
        <v>31</v>
      </c>
      <c r="C27" s="413">
        <f>'Nota 31'!B12</f>
        <v>0</v>
      </c>
      <c r="D27" s="413">
        <f>'Nota 31'!C12</f>
        <v>0</v>
      </c>
      <c r="E27" s="226"/>
      <c r="H27"/>
    </row>
    <row r="28" spans="1:8" ht="15" x14ac:dyDescent="0.25">
      <c r="A28" s="144" t="s">
        <v>68</v>
      </c>
      <c r="B28" s="144"/>
      <c r="C28" s="414">
        <f>+C26+C27</f>
        <v>194013211.55600002</v>
      </c>
      <c r="D28" s="414">
        <f>+D26+D27</f>
        <v>24577547.753000006</v>
      </c>
      <c r="E28" s="226"/>
      <c r="H28"/>
    </row>
    <row r="29" spans="1:8" ht="15" x14ac:dyDescent="0.25">
      <c r="A29" s="172" t="s">
        <v>41</v>
      </c>
      <c r="B29" s="183">
        <v>32</v>
      </c>
      <c r="C29" s="413">
        <f>'Nota 32'!B10</f>
        <v>0</v>
      </c>
      <c r="D29" s="413">
        <f>'Nota 32'!C10</f>
        <v>0</v>
      </c>
      <c r="E29" s="226"/>
      <c r="F29" s="226"/>
      <c r="G29" s="433"/>
      <c r="H29"/>
    </row>
    <row r="30" spans="1:8" ht="15" x14ac:dyDescent="0.25">
      <c r="A30" s="144" t="s">
        <v>298</v>
      </c>
      <c r="B30" s="144"/>
      <c r="C30" s="414">
        <f>C28+C29</f>
        <v>194013211.55600002</v>
      </c>
      <c r="D30" s="414">
        <f>D28+D29</f>
        <v>24577547.753000006</v>
      </c>
      <c r="E30" s="226"/>
      <c r="F30" s="450"/>
      <c r="G30" s="433"/>
      <c r="H30"/>
    </row>
    <row r="31" spans="1:8" ht="15" x14ac:dyDescent="0.25">
      <c r="A31" s="212" t="s">
        <v>65</v>
      </c>
      <c r="B31" s="185">
        <v>33</v>
      </c>
      <c r="C31" s="416">
        <v>0</v>
      </c>
      <c r="D31" s="416">
        <v>0</v>
      </c>
      <c r="E31" s="226"/>
      <c r="F31" s="450"/>
      <c r="G31" s="433"/>
      <c r="H31"/>
    </row>
    <row r="32" spans="1:8" ht="15" x14ac:dyDescent="0.25">
      <c r="A32" s="212" t="s">
        <v>66</v>
      </c>
      <c r="B32" s="185">
        <v>34</v>
      </c>
      <c r="C32" s="413">
        <f>'Nota 34'!B12</f>
        <v>0</v>
      </c>
      <c r="D32" s="413">
        <f>'Nota 34'!C12</f>
        <v>0</v>
      </c>
      <c r="E32" s="226"/>
      <c r="G32" s="37"/>
      <c r="H32"/>
    </row>
    <row r="33" spans="1:8" ht="15" x14ac:dyDescent="0.25">
      <c r="A33" s="144" t="s">
        <v>185</v>
      </c>
      <c r="B33" s="144"/>
      <c r="C33" s="414">
        <f>C30+C31+C32</f>
        <v>194013211.55600002</v>
      </c>
      <c r="D33" s="414">
        <f>D30+D31+D32</f>
        <v>24577547.753000006</v>
      </c>
      <c r="E33" s="226"/>
      <c r="G33" s="37"/>
      <c r="H33"/>
    </row>
    <row r="34" spans="1:8" ht="15" x14ac:dyDescent="0.25">
      <c r="A34" s="12" t="s">
        <v>67</v>
      </c>
      <c r="B34" s="185">
        <v>35</v>
      </c>
      <c r="C34" s="413">
        <f>+'Nota 35'!B11</f>
        <v>73129.744272898606</v>
      </c>
      <c r="D34" s="413">
        <f>+'Nota 35'!C11</f>
        <v>9264.0587082548045</v>
      </c>
      <c r="E34" s="433"/>
      <c r="H34"/>
    </row>
    <row r="35" spans="1:8" ht="15" x14ac:dyDescent="0.25">
      <c r="C35" s="417"/>
      <c r="D35" s="295"/>
      <c r="E35" s="433"/>
      <c r="H35"/>
    </row>
    <row r="36" spans="1:8" ht="15" x14ac:dyDescent="0.25">
      <c r="A36" s="168"/>
      <c r="B36" s="178"/>
      <c r="C36" s="120"/>
      <c r="D36" s="120"/>
      <c r="H36"/>
    </row>
    <row r="37" spans="1:8" ht="15" x14ac:dyDescent="0.25">
      <c r="A37" s="172" t="s">
        <v>291</v>
      </c>
      <c r="H37"/>
    </row>
    <row r="38" spans="1:8" ht="15" x14ac:dyDescent="0.25">
      <c r="H38"/>
    </row>
    <row r="39" spans="1:8" ht="15" x14ac:dyDescent="0.25">
      <c r="H39"/>
    </row>
    <row r="40" spans="1:8" ht="15" x14ac:dyDescent="0.25">
      <c r="H40"/>
    </row>
    <row r="41" spans="1:8" ht="15" x14ac:dyDescent="0.25">
      <c r="C41" s="505"/>
      <c r="D41" s="505"/>
      <c r="H41"/>
    </row>
    <row r="42" spans="1:8" ht="15" x14ac:dyDescent="0.25">
      <c r="H42"/>
    </row>
    <row r="43" spans="1:8" ht="15" x14ac:dyDescent="0.25">
      <c r="A43" s="213"/>
      <c r="B43" s="80"/>
      <c r="C43" s="636"/>
      <c r="D43" s="636"/>
      <c r="G43" s="186"/>
      <c r="H43"/>
    </row>
    <row r="44" spans="1:8" ht="15" x14ac:dyDescent="0.25">
      <c r="A44" s="45"/>
      <c r="B44" s="81"/>
      <c r="D44" s="121"/>
      <c r="G44" s="186"/>
      <c r="H44"/>
    </row>
    <row r="45" spans="1:8" ht="15" x14ac:dyDescent="0.25">
      <c r="H45"/>
    </row>
    <row r="46" spans="1:8" ht="15" x14ac:dyDescent="0.25">
      <c r="H46"/>
    </row>
    <row r="47" spans="1:8" ht="15" x14ac:dyDescent="0.25">
      <c r="H47"/>
    </row>
    <row r="48" spans="1:8" ht="15" x14ac:dyDescent="0.25">
      <c r="H48"/>
    </row>
    <row r="49" spans="1:8" ht="15" x14ac:dyDescent="0.25">
      <c r="A49" s="217"/>
      <c r="C49" s="636"/>
      <c r="D49" s="636"/>
      <c r="H49"/>
    </row>
    <row r="50" spans="1:8" ht="15" x14ac:dyDescent="0.25">
      <c r="H50"/>
    </row>
    <row r="51" spans="1:8" ht="15" x14ac:dyDescent="0.25">
      <c r="H51"/>
    </row>
  </sheetData>
  <mergeCells count="6">
    <mergeCell ref="C49:D49"/>
    <mergeCell ref="A7:D7"/>
    <mergeCell ref="A8:D8"/>
    <mergeCell ref="A9:D9"/>
    <mergeCell ref="A10:D10"/>
    <mergeCell ref="C43:D43"/>
  </mergeCells>
  <hyperlinks>
    <hyperlink ref="B13" location="'Nota 25'!A1" display="'Nota 25'!A1" xr:uid="{00000000-0004-0000-0200-000000000000}"/>
    <hyperlink ref="B14" location="'Nota 26'!A1" display="'Nota 26'!A1" xr:uid="{00000000-0004-0000-0200-000001000000}"/>
    <hyperlink ref="B16" location="'Nota 27'!A1" display="'Nota 27'!A1" xr:uid="{00000000-0004-0000-0200-000002000000}"/>
    <hyperlink ref="B17" location="'Nota 27'!A1" display="'Nota 27'!A1" xr:uid="{00000000-0004-0000-0200-000003000000}"/>
    <hyperlink ref="B18" location="'Nota 28'!A1" display="'Nota 28'!A1" xr:uid="{00000000-0004-0000-0200-000004000000}"/>
    <hyperlink ref="B23" location="'Nota 29'!A1" display="'Nota 29'!A1" xr:uid="{00000000-0004-0000-0200-000005000000}"/>
    <hyperlink ref="B22" location="'Nota 29'!A1" display="'Nota 29'!A1" xr:uid="{00000000-0004-0000-0200-000006000000}"/>
    <hyperlink ref="B25" location="'Nota 30'!A1" display="'Nota 30'!A1" xr:uid="{00000000-0004-0000-0200-000007000000}"/>
    <hyperlink ref="B27" location="'Nota 31'!A1" display="'Nota 31'!A1" xr:uid="{00000000-0004-0000-0200-000008000000}"/>
    <hyperlink ref="B29" location="'Nota 32'!A1" display="'Nota 32'!A1" xr:uid="{00000000-0004-0000-0200-000009000000}"/>
    <hyperlink ref="B31" location="'Nota 33'!A1" display="'Nota 33'!A1" xr:uid="{00000000-0004-0000-0200-00000A000000}"/>
    <hyperlink ref="B32" location="'Nota 34'!A1" display="'Nota 34'!A1" xr:uid="{00000000-0004-0000-0200-00000B000000}"/>
    <hyperlink ref="B34" location="'Nota 35'!A1" display="'Nota 35'!A1" xr:uid="{00000000-0004-0000-0200-00000C000000}"/>
    <hyperlink ref="B1" location="Indice!A1" display="Indice" xr:uid="{00000000-0004-0000-0200-00000D000000}"/>
    <hyperlink ref="B19" location="'Nota 28'!A1" display="'Nota 28'!A1" xr:uid="{EF502A2E-42A6-4C4F-8614-0CB0495891BD}"/>
    <hyperlink ref="B20" location="'Nota 28'!A1" display="'Nota 28'!A1" xr:uid="{508AB31D-50B6-4ED0-9374-9A50BD3AD666}"/>
  </hyperlinks>
  <printOptions horizontalCentered="1"/>
  <pageMargins left="0.31496062992125984" right="0.70866141732283472" top="0.74803149606299213" bottom="0.74803149606299213" header="0.31496062992125984" footer="0.31496062992125984"/>
  <pageSetup paperSize="9" scale="8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rgb="FF92D050"/>
    <pageSetUpPr fitToPage="1"/>
  </sheetPr>
  <dimension ref="A1:AH56"/>
  <sheetViews>
    <sheetView showGridLines="0" zoomScale="85" zoomScaleNormal="85" workbookViewId="0">
      <pane xSplit="1" topLeftCell="B1" activePane="topRight" state="frozen"/>
      <selection activeCell="Q7" sqref="Q7"/>
      <selection pane="topRight" activeCell="I52" sqref="I52"/>
    </sheetView>
  </sheetViews>
  <sheetFormatPr baseColWidth="10" defaultColWidth="11.42578125" defaultRowHeight="12.75" x14ac:dyDescent="0.2"/>
  <cols>
    <col min="1" max="1" width="42.28515625" style="212" customWidth="1"/>
    <col min="2" max="2" width="0.85546875" style="212" customWidth="1"/>
    <col min="3" max="3" width="19.5703125" style="37" customWidth="1"/>
    <col min="4" max="4" width="1" style="37" customWidth="1"/>
    <col min="5" max="5" width="18.5703125" style="37" customWidth="1"/>
    <col min="6" max="6" width="1" style="40" customWidth="1"/>
    <col min="7" max="7" width="18.140625" style="37" customWidth="1"/>
    <col min="8" max="8" width="0.85546875" style="40" customWidth="1"/>
    <col min="9" max="9" width="18.85546875" style="37" customWidth="1"/>
    <col min="10" max="10" width="1" style="40" customWidth="1"/>
    <col min="11" max="11" width="20" style="37" customWidth="1"/>
    <col min="12" max="12" width="0.7109375" style="40" customWidth="1"/>
    <col min="13" max="13" width="18.42578125" style="37" customWidth="1"/>
    <col min="14" max="14" width="0.7109375" style="40" customWidth="1"/>
    <col min="15" max="15" width="20.42578125" style="37" customWidth="1"/>
    <col min="16" max="16" width="1.140625" style="40" customWidth="1"/>
    <col min="17" max="17" width="19.7109375" style="37" customWidth="1"/>
    <col min="18" max="18" width="1.140625" style="40" customWidth="1"/>
    <col min="19" max="19" width="19.7109375" style="37" customWidth="1"/>
    <col min="20" max="20" width="1.140625" style="33" customWidth="1"/>
    <col min="21" max="21" width="17.42578125" style="212" bestFit="1" customWidth="1"/>
    <col min="22" max="22" width="1.140625" style="212" customWidth="1"/>
    <col min="23" max="23" width="15.7109375" style="212" bestFit="1" customWidth="1"/>
    <col min="24" max="24" width="11.42578125" style="212"/>
    <col min="25" max="25" width="6.7109375" style="212" customWidth="1"/>
    <col min="26" max="26" width="12.42578125" style="212" customWidth="1"/>
    <col min="27" max="27" width="15.140625" style="212" bestFit="1" customWidth="1"/>
    <col min="28" max="29" width="12.28515625" style="212" bestFit="1" customWidth="1"/>
    <col min="30" max="31" width="14.7109375" style="212" bestFit="1" customWidth="1"/>
    <col min="32" max="32" width="13.7109375" style="212" bestFit="1" customWidth="1"/>
    <col min="33" max="33" width="14.140625" style="212" bestFit="1" customWidth="1"/>
    <col min="34" max="34" width="15.140625" style="212" bestFit="1" customWidth="1"/>
    <col min="35" max="16384" width="11.42578125" style="212"/>
  </cols>
  <sheetData>
    <row r="1" spans="1:34" x14ac:dyDescent="0.2">
      <c r="A1" s="212" t="str">
        <f>Indice!C1</f>
        <v>GRUPO VAZQUEZ S.A.E.</v>
      </c>
      <c r="I1" s="296" t="s">
        <v>270</v>
      </c>
    </row>
    <row r="3" spans="1:34" x14ac:dyDescent="0.2">
      <c r="A3" s="172"/>
      <c r="O3" s="297"/>
      <c r="U3" s="32"/>
    </row>
    <row r="4" spans="1:34" x14ac:dyDescent="0.2">
      <c r="O4" s="297"/>
      <c r="U4" s="32"/>
    </row>
    <row r="5" spans="1:34" x14ac:dyDescent="0.2">
      <c r="O5" s="444"/>
      <c r="U5" s="32"/>
    </row>
    <row r="6" spans="1:34" x14ac:dyDescent="0.2">
      <c r="O6" s="444"/>
      <c r="U6" s="32"/>
    </row>
    <row r="7" spans="1:34" x14ac:dyDescent="0.2">
      <c r="B7" s="297"/>
      <c r="C7" s="297"/>
      <c r="D7" s="297"/>
      <c r="E7" s="297"/>
      <c r="F7" s="297"/>
      <c r="G7" s="638" t="s">
        <v>727</v>
      </c>
      <c r="H7" s="638"/>
      <c r="I7" s="638"/>
      <c r="J7" s="638"/>
      <c r="K7" s="638"/>
      <c r="L7" s="297"/>
      <c r="M7" s="297"/>
      <c r="N7" s="297"/>
      <c r="O7" s="297"/>
      <c r="P7" s="297"/>
      <c r="Q7" s="297"/>
      <c r="R7" s="297"/>
      <c r="S7" s="297"/>
      <c r="U7" s="32"/>
    </row>
    <row r="8" spans="1:34" x14ac:dyDescent="0.2">
      <c r="A8" s="297"/>
      <c r="B8" s="297"/>
      <c r="C8" s="297"/>
      <c r="D8" s="297"/>
      <c r="E8" s="297"/>
      <c r="F8" s="297"/>
      <c r="G8" s="297"/>
      <c r="H8" s="297"/>
      <c r="I8" s="472" t="str">
        <f>ER!A8</f>
        <v>Al 31 de Diciembre de 2023</v>
      </c>
      <c r="J8" s="297"/>
      <c r="K8" s="297"/>
      <c r="L8" s="297"/>
      <c r="M8" s="297"/>
      <c r="N8" s="297"/>
      <c r="O8" s="297"/>
      <c r="P8" s="297"/>
      <c r="Q8" s="297"/>
      <c r="R8" s="297"/>
      <c r="S8" s="297"/>
      <c r="U8" s="32"/>
    </row>
    <row r="9" spans="1:34" x14ac:dyDescent="0.2">
      <c r="A9" s="641" t="s">
        <v>203</v>
      </c>
      <c r="B9" s="641"/>
      <c r="C9" s="641"/>
      <c r="D9" s="641"/>
      <c r="E9" s="641"/>
      <c r="F9" s="641"/>
      <c r="G9" s="641"/>
      <c r="H9" s="641"/>
      <c r="I9" s="641"/>
      <c r="J9" s="641"/>
      <c r="K9" s="641"/>
      <c r="L9" s="641"/>
      <c r="M9" s="641"/>
      <c r="N9" s="641"/>
      <c r="O9" s="641"/>
      <c r="P9" s="641"/>
      <c r="Q9" s="641"/>
      <c r="R9" s="641"/>
      <c r="S9" s="641"/>
      <c r="U9" s="32"/>
    </row>
    <row r="10" spans="1:34" x14ac:dyDescent="0.2">
      <c r="A10" s="641" t="s">
        <v>186</v>
      </c>
      <c r="B10" s="641"/>
      <c r="C10" s="641"/>
      <c r="D10" s="641"/>
      <c r="E10" s="641"/>
      <c r="F10" s="641"/>
      <c r="G10" s="641"/>
      <c r="H10" s="641"/>
      <c r="I10" s="641"/>
      <c r="J10" s="641"/>
      <c r="K10" s="641"/>
      <c r="L10" s="641"/>
      <c r="M10" s="641"/>
      <c r="N10" s="641"/>
      <c r="O10" s="641"/>
      <c r="P10" s="641"/>
      <c r="Q10" s="641"/>
      <c r="R10" s="641"/>
      <c r="S10" s="641"/>
      <c r="U10" s="32"/>
    </row>
    <row r="11" spans="1:34" x14ac:dyDescent="0.2">
      <c r="A11" s="298"/>
      <c r="B11" s="298"/>
      <c r="C11" s="298"/>
      <c r="D11" s="298"/>
      <c r="E11" s="298"/>
      <c r="F11" s="298"/>
      <c r="G11" s="298"/>
      <c r="H11" s="298"/>
      <c r="I11" s="298"/>
      <c r="J11" s="298"/>
      <c r="K11" s="298"/>
      <c r="L11" s="298"/>
      <c r="M11" s="298"/>
      <c r="N11" s="298"/>
      <c r="O11" s="298"/>
      <c r="P11" s="298"/>
      <c r="Q11" s="298"/>
      <c r="R11" s="298"/>
      <c r="S11" s="298"/>
      <c r="U11" s="32"/>
    </row>
    <row r="12" spans="1:34" x14ac:dyDescent="0.2">
      <c r="A12" s="298"/>
      <c r="B12" s="298"/>
      <c r="C12" s="298"/>
      <c r="D12" s="298"/>
      <c r="E12" s="298"/>
      <c r="F12" s="298"/>
      <c r="G12" s="298"/>
      <c r="H12" s="298"/>
      <c r="I12" s="298"/>
      <c r="J12" s="298"/>
      <c r="K12" s="298"/>
      <c r="L12" s="298"/>
      <c r="M12" s="298"/>
      <c r="N12" s="298"/>
      <c r="O12" s="298"/>
      <c r="P12" s="298"/>
      <c r="Q12" s="298"/>
      <c r="R12" s="298"/>
      <c r="S12" s="298"/>
      <c r="U12" s="32"/>
    </row>
    <row r="13" spans="1:34" ht="25.5" customHeight="1" x14ac:dyDescent="0.2">
      <c r="A13" s="215"/>
      <c r="B13" s="215"/>
      <c r="C13" s="643" t="s">
        <v>191</v>
      </c>
      <c r="D13" s="643"/>
      <c r="E13" s="643"/>
      <c r="F13" s="643"/>
      <c r="G13" s="643"/>
      <c r="H13" s="41"/>
      <c r="I13" s="639" t="s">
        <v>38</v>
      </c>
      <c r="J13" s="41"/>
      <c r="K13" s="639" t="s">
        <v>72</v>
      </c>
      <c r="L13" s="41"/>
      <c r="M13" s="643" t="s">
        <v>301</v>
      </c>
      <c r="N13" s="643"/>
      <c r="O13" s="643"/>
      <c r="P13" s="643"/>
      <c r="Q13" s="643"/>
      <c r="R13" s="643"/>
      <c r="S13" s="643"/>
      <c r="U13" s="639" t="s">
        <v>74</v>
      </c>
      <c r="W13" s="639" t="s">
        <v>3</v>
      </c>
      <c r="AA13" s="34"/>
      <c r="AB13" s="34"/>
      <c r="AC13" s="43"/>
      <c r="AD13" s="34"/>
      <c r="AE13" s="43"/>
      <c r="AG13" s="22"/>
      <c r="AH13" s="37"/>
    </row>
    <row r="14" spans="1:34" ht="15" customHeight="1" x14ac:dyDescent="0.2">
      <c r="A14" s="642"/>
      <c r="C14" s="639" t="s">
        <v>70</v>
      </c>
      <c r="D14" s="42"/>
      <c r="E14" s="639" t="s">
        <v>849</v>
      </c>
      <c r="F14" s="42"/>
      <c r="G14" s="639" t="s">
        <v>71</v>
      </c>
      <c r="H14" s="42"/>
      <c r="I14" s="639"/>
      <c r="J14" s="42"/>
      <c r="K14" s="639"/>
      <c r="L14" s="42"/>
      <c r="M14" s="639" t="s">
        <v>73</v>
      </c>
      <c r="N14" s="42"/>
      <c r="O14" s="639" t="s">
        <v>1084</v>
      </c>
      <c r="P14" s="42"/>
      <c r="Q14" s="639" t="s">
        <v>39</v>
      </c>
      <c r="R14" s="42"/>
      <c r="S14" s="639" t="s">
        <v>831</v>
      </c>
      <c r="U14" s="639"/>
      <c r="V14" s="42"/>
      <c r="W14" s="639"/>
      <c r="AA14" s="34"/>
      <c r="AB14" s="34"/>
      <c r="AC14" s="43"/>
      <c r="AD14" s="34"/>
      <c r="AE14" s="43"/>
      <c r="AG14" s="22"/>
      <c r="AH14" s="37"/>
    </row>
    <row r="15" spans="1:34" ht="15.75" customHeight="1" x14ac:dyDescent="0.2">
      <c r="A15" s="642"/>
      <c r="C15" s="640"/>
      <c r="D15" s="42"/>
      <c r="E15" s="640"/>
      <c r="F15" s="42"/>
      <c r="G15" s="640"/>
      <c r="H15" s="42"/>
      <c r="I15" s="640"/>
      <c r="J15" s="42"/>
      <c r="K15" s="640"/>
      <c r="L15" s="42"/>
      <c r="M15" s="640"/>
      <c r="N15" s="42"/>
      <c r="O15" s="640"/>
      <c r="P15" s="42"/>
      <c r="Q15" s="640" t="s">
        <v>3</v>
      </c>
      <c r="R15" s="42"/>
      <c r="S15" s="640" t="s">
        <v>3</v>
      </c>
      <c r="U15" s="640"/>
      <c r="V15" s="42"/>
      <c r="W15" s="640"/>
      <c r="AA15" s="37"/>
      <c r="AB15" s="37"/>
      <c r="AC15" s="40"/>
      <c r="AD15" s="37"/>
      <c r="AE15" s="40"/>
      <c r="AF15" s="37"/>
      <c r="AG15" s="40"/>
      <c r="AH15" s="37"/>
    </row>
    <row r="16" spans="1:34" ht="8.1" customHeight="1" x14ac:dyDescent="0.2">
      <c r="D16" s="40"/>
      <c r="U16" s="32"/>
      <c r="AA16" s="34"/>
      <c r="AB16" s="34"/>
      <c r="AC16" s="43"/>
      <c r="AD16" s="34"/>
      <c r="AE16" s="43"/>
      <c r="AG16" s="22"/>
      <c r="AH16" s="37"/>
    </row>
    <row r="17" spans="1:34" x14ac:dyDescent="0.2">
      <c r="A17" s="46" t="s">
        <v>927</v>
      </c>
      <c r="B17" s="19"/>
      <c r="C17" s="419">
        <v>249000000</v>
      </c>
      <c r="D17" s="420"/>
      <c r="E17" s="419">
        <v>54448</v>
      </c>
      <c r="F17" s="420"/>
      <c r="G17" s="419" t="s">
        <v>923</v>
      </c>
      <c r="H17" s="420"/>
      <c r="I17" s="419" t="s">
        <v>924</v>
      </c>
      <c r="J17" s="420"/>
      <c r="K17" s="419" t="s">
        <v>925</v>
      </c>
      <c r="L17" s="420"/>
      <c r="M17" s="419">
        <v>568140</v>
      </c>
      <c r="N17" s="420"/>
      <c r="O17" s="419">
        <v>19074937</v>
      </c>
      <c r="P17" s="420"/>
      <c r="Q17" s="419">
        <v>0</v>
      </c>
      <c r="R17" s="420"/>
      <c r="S17" s="419">
        <v>27121742</v>
      </c>
      <c r="T17" s="421"/>
      <c r="U17" s="419" t="s">
        <v>926</v>
      </c>
      <c r="V17" s="421"/>
      <c r="W17" s="419">
        <v>295819267</v>
      </c>
      <c r="X17" s="33"/>
      <c r="AA17" s="37"/>
      <c r="AB17" s="37"/>
      <c r="AC17" s="40"/>
      <c r="AD17" s="34"/>
      <c r="AE17" s="40"/>
      <c r="AG17" s="22"/>
      <c r="AH17" s="299"/>
    </row>
    <row r="18" spans="1:34" x14ac:dyDescent="0.2">
      <c r="A18" s="506" t="s">
        <v>302</v>
      </c>
      <c r="B18" s="506"/>
      <c r="C18" s="407"/>
      <c r="D18" s="420"/>
      <c r="E18" s="407"/>
      <c r="F18" s="420"/>
      <c r="G18" s="407"/>
      <c r="H18" s="420"/>
      <c r="I18" s="407"/>
      <c r="J18" s="420"/>
      <c r="K18" s="407"/>
      <c r="L18" s="420"/>
      <c r="M18" s="407"/>
      <c r="N18" s="420"/>
      <c r="O18" s="407"/>
      <c r="P18" s="420"/>
      <c r="Q18" s="407"/>
      <c r="R18" s="420"/>
      <c r="S18" s="407"/>
      <c r="T18" s="421"/>
      <c r="U18" s="407"/>
      <c r="V18" s="421"/>
      <c r="W18" s="407">
        <v>0</v>
      </c>
      <c r="X18" s="33"/>
      <c r="AA18" s="37"/>
      <c r="AB18" s="37"/>
      <c r="AC18" s="40"/>
      <c r="AD18" s="37"/>
      <c r="AE18" s="40"/>
      <c r="AF18" s="37"/>
      <c r="AG18" s="40"/>
      <c r="AH18" s="37"/>
    </row>
    <row r="19" spans="1:34" x14ac:dyDescent="0.2">
      <c r="A19" s="46" t="s">
        <v>69</v>
      </c>
      <c r="B19" s="506"/>
      <c r="C19" s="419">
        <v>249000000</v>
      </c>
      <c r="D19" s="420"/>
      <c r="E19" s="419">
        <v>54448</v>
      </c>
      <c r="F19" s="420"/>
      <c r="G19" s="419" t="s">
        <v>923</v>
      </c>
      <c r="H19" s="420"/>
      <c r="I19" s="419" t="s">
        <v>924</v>
      </c>
      <c r="J19" s="420"/>
      <c r="K19" s="419" t="s">
        <v>925</v>
      </c>
      <c r="L19" s="420"/>
      <c r="M19" s="419">
        <v>568140</v>
      </c>
      <c r="N19" s="420"/>
      <c r="O19" s="419">
        <v>19074937</v>
      </c>
      <c r="P19" s="420"/>
      <c r="Q19" s="419" t="s">
        <v>925</v>
      </c>
      <c r="R19" s="420"/>
      <c r="S19" s="419">
        <v>27121742</v>
      </c>
      <c r="T19" s="421"/>
      <c r="U19" s="419" t="s">
        <v>926</v>
      </c>
      <c r="V19" s="421"/>
      <c r="W19" s="419">
        <f>SUM(C19:U19)</f>
        <v>295819267</v>
      </c>
      <c r="X19" s="33"/>
      <c r="AA19" s="37"/>
      <c r="AB19" s="37"/>
      <c r="AC19" s="40"/>
      <c r="AD19" s="37"/>
      <c r="AE19" s="40"/>
      <c r="AF19" s="37"/>
      <c r="AG19" s="40"/>
      <c r="AH19" s="37"/>
    </row>
    <row r="20" spans="1:34" x14ac:dyDescent="0.2">
      <c r="A20" s="51" t="s">
        <v>1029</v>
      </c>
      <c r="B20" s="506"/>
      <c r="C20" s="422">
        <v>0</v>
      </c>
      <c r="D20" s="423"/>
      <c r="E20" s="422">
        <v>0</v>
      </c>
      <c r="F20" s="422"/>
      <c r="G20" s="422">
        <v>0</v>
      </c>
      <c r="H20" s="422"/>
      <c r="I20" s="422">
        <v>0</v>
      </c>
      <c r="J20" s="422"/>
      <c r="K20" s="422">
        <v>0</v>
      </c>
      <c r="L20" s="422"/>
      <c r="M20" s="422">
        <v>1356087</v>
      </c>
      <c r="N20" s="422"/>
      <c r="O20" s="422">
        <v>23704403</v>
      </c>
      <c r="P20" s="423"/>
      <c r="Q20" s="422"/>
      <c r="R20" s="423"/>
      <c r="S20" s="422">
        <v>-25060490</v>
      </c>
      <c r="T20" s="424"/>
      <c r="U20" s="422">
        <v>0</v>
      </c>
      <c r="V20" s="422"/>
      <c r="W20" s="422">
        <f t="shared" ref="W20:W29" si="0">SUM(C20:U20)</f>
        <v>0</v>
      </c>
      <c r="AA20" s="37"/>
      <c r="AB20" s="37"/>
      <c r="AC20" s="40"/>
      <c r="AD20" s="37"/>
      <c r="AE20" s="40"/>
      <c r="AF20" s="37"/>
      <c r="AG20" s="40"/>
      <c r="AH20" s="37"/>
    </row>
    <row r="21" spans="1:34" x14ac:dyDescent="0.2">
      <c r="A21" s="196" t="s">
        <v>75</v>
      </c>
      <c r="B21" s="172"/>
      <c r="C21" s="425">
        <v>16300000</v>
      </c>
      <c r="D21" s="425"/>
      <c r="E21" s="426">
        <v>320000</v>
      </c>
      <c r="F21" s="425"/>
      <c r="G21" s="426"/>
      <c r="H21" s="425"/>
      <c r="I21" s="426"/>
      <c r="J21" s="425"/>
      <c r="K21" s="426"/>
      <c r="L21" s="425"/>
      <c r="M21" s="426"/>
      <c r="N21" s="425"/>
      <c r="O21" s="426">
        <v>-16220000</v>
      </c>
      <c r="P21" s="425"/>
      <c r="Q21" s="426"/>
      <c r="R21" s="425"/>
      <c r="S21" s="425"/>
      <c r="T21" s="426"/>
      <c r="U21" s="426">
        <v>0</v>
      </c>
      <c r="V21" s="426"/>
      <c r="W21" s="425">
        <f t="shared" si="0"/>
        <v>400000</v>
      </c>
      <c r="AA21" s="37"/>
      <c r="AB21" s="37"/>
      <c r="AC21" s="40"/>
      <c r="AD21" s="37"/>
      <c r="AE21" s="40"/>
      <c r="AF21" s="37"/>
      <c r="AG21" s="40"/>
      <c r="AH21" s="37"/>
    </row>
    <row r="22" spans="1:34" s="615" customFormat="1" x14ac:dyDescent="0.2">
      <c r="A22" s="196" t="s">
        <v>947</v>
      </c>
      <c r="B22" s="616"/>
      <c r="C22" s="425"/>
      <c r="D22" s="425"/>
      <c r="E22" s="426"/>
      <c r="F22" s="425"/>
      <c r="G22" s="426"/>
      <c r="H22" s="425"/>
      <c r="I22" s="426"/>
      <c r="J22" s="425"/>
      <c r="K22" s="426"/>
      <c r="L22" s="425"/>
      <c r="M22" s="426"/>
      <c r="N22" s="425"/>
      <c r="O22" s="426">
        <v>-7484403</v>
      </c>
      <c r="P22" s="425"/>
      <c r="Q22" s="426"/>
      <c r="R22" s="425"/>
      <c r="S22" s="425">
        <v>-2061252</v>
      </c>
      <c r="T22" s="426"/>
      <c r="U22" s="426"/>
      <c r="V22" s="426"/>
      <c r="W22" s="425">
        <f t="shared" si="0"/>
        <v>-9545655</v>
      </c>
      <c r="AA22" s="37"/>
      <c r="AB22" s="37"/>
      <c r="AC22" s="40"/>
      <c r="AD22" s="37"/>
      <c r="AE22" s="40"/>
      <c r="AF22" s="37"/>
      <c r="AG22" s="40"/>
      <c r="AH22" s="37"/>
    </row>
    <row r="23" spans="1:34" hidden="1" x14ac:dyDescent="0.2">
      <c r="A23" s="196" t="s">
        <v>847</v>
      </c>
      <c r="B23" s="172"/>
      <c r="C23" s="426"/>
      <c r="D23" s="425"/>
      <c r="E23" s="426"/>
      <c r="F23" s="425"/>
      <c r="G23" s="426"/>
      <c r="H23" s="425"/>
      <c r="I23" s="426"/>
      <c r="J23" s="425"/>
      <c r="K23" s="426"/>
      <c r="L23" s="425"/>
      <c r="M23" s="425"/>
      <c r="N23" s="425"/>
      <c r="O23" s="426"/>
      <c r="P23" s="425"/>
      <c r="Q23" s="426"/>
      <c r="R23" s="425"/>
      <c r="S23" s="425"/>
      <c r="T23" s="426"/>
      <c r="U23" s="426"/>
      <c r="V23" s="426"/>
      <c r="W23" s="425">
        <f t="shared" si="0"/>
        <v>0</v>
      </c>
      <c r="AA23" s="37"/>
      <c r="AB23" s="37"/>
      <c r="AC23" s="40"/>
      <c r="AD23" s="37"/>
      <c r="AE23" s="40"/>
      <c r="AF23" s="37"/>
      <c r="AG23" s="40"/>
      <c r="AH23" s="37"/>
    </row>
    <row r="24" spans="1:34" s="482" customFormat="1" hidden="1" x14ac:dyDescent="0.2">
      <c r="A24" s="196" t="s">
        <v>914</v>
      </c>
      <c r="B24" s="172"/>
      <c r="C24" s="426"/>
      <c r="D24" s="425"/>
      <c r="E24" s="426"/>
      <c r="F24" s="425"/>
      <c r="G24" s="426"/>
      <c r="H24" s="425"/>
      <c r="I24" s="426"/>
      <c r="J24" s="425"/>
      <c r="K24" s="426"/>
      <c r="L24" s="425"/>
      <c r="M24" s="425"/>
      <c r="N24" s="425"/>
      <c r="O24" s="426"/>
      <c r="P24" s="425"/>
      <c r="Q24" s="426"/>
      <c r="R24" s="425"/>
      <c r="S24" s="425"/>
      <c r="T24" s="426"/>
      <c r="U24" s="426"/>
      <c r="V24" s="426"/>
      <c r="W24" s="425">
        <f t="shared" si="0"/>
        <v>0</v>
      </c>
      <c r="AA24" s="37"/>
      <c r="AB24" s="37"/>
      <c r="AC24" s="40"/>
      <c r="AD24" s="37"/>
      <c r="AE24" s="40"/>
      <c r="AF24" s="37"/>
      <c r="AG24" s="40"/>
      <c r="AH24" s="37"/>
    </row>
    <row r="25" spans="1:34" hidden="1" x14ac:dyDescent="0.2">
      <c r="A25" s="196" t="s">
        <v>848</v>
      </c>
      <c r="B25" s="172"/>
      <c r="C25" s="426"/>
      <c r="D25" s="425"/>
      <c r="E25" s="426"/>
      <c r="F25" s="425"/>
      <c r="G25" s="426"/>
      <c r="H25" s="425"/>
      <c r="I25" s="425"/>
      <c r="J25" s="425"/>
      <c r="K25" s="426"/>
      <c r="L25" s="425"/>
      <c r="M25" s="426"/>
      <c r="N25" s="425"/>
      <c r="O25" s="426"/>
      <c r="P25" s="425"/>
      <c r="Q25" s="426"/>
      <c r="R25" s="425"/>
      <c r="S25" s="426"/>
      <c r="T25" s="426"/>
      <c r="U25" s="426"/>
      <c r="V25" s="426"/>
      <c r="W25" s="425">
        <f t="shared" si="0"/>
        <v>0</v>
      </c>
      <c r="AA25" s="37"/>
      <c r="AB25" s="37"/>
      <c r="AC25" s="40"/>
      <c r="AD25" s="37"/>
      <c r="AE25" s="40"/>
      <c r="AF25" s="37"/>
      <c r="AG25" s="40"/>
      <c r="AH25" s="37"/>
    </row>
    <row r="26" spans="1:34" x14ac:dyDescent="0.2">
      <c r="A26" s="196" t="s">
        <v>850</v>
      </c>
      <c r="B26" s="172"/>
      <c r="C26" s="422"/>
      <c r="D26" s="425"/>
      <c r="E26" s="422"/>
      <c r="F26" s="425"/>
      <c r="G26" s="422"/>
      <c r="H26" s="425"/>
      <c r="I26" s="422"/>
      <c r="J26" s="425"/>
      <c r="K26" s="422"/>
      <c r="L26" s="425"/>
      <c r="M26" s="422"/>
      <c r="N26" s="425"/>
      <c r="O26" s="430">
        <v>-180102</v>
      </c>
      <c r="P26" s="425"/>
      <c r="Q26" s="506"/>
      <c r="R26" s="425"/>
      <c r="S26" s="422"/>
      <c r="T26" s="426"/>
      <c r="U26" s="422">
        <v>0</v>
      </c>
      <c r="V26" s="426"/>
      <c r="W26" s="425">
        <f t="shared" si="0"/>
        <v>-180102</v>
      </c>
      <c r="AA26" s="37"/>
      <c r="AB26" s="37"/>
      <c r="AC26" s="40"/>
      <c r="AD26" s="37"/>
      <c r="AE26" s="40"/>
      <c r="AF26" s="37"/>
      <c r="AG26" s="40"/>
      <c r="AH26" s="37"/>
    </row>
    <row r="27" spans="1:34" hidden="1" x14ac:dyDescent="0.2">
      <c r="A27" s="196" t="s">
        <v>77</v>
      </c>
      <c r="B27" s="172"/>
      <c r="C27" s="422"/>
      <c r="D27" s="425"/>
      <c r="E27" s="422"/>
      <c r="F27" s="425"/>
      <c r="G27" s="422"/>
      <c r="H27" s="425"/>
      <c r="I27" s="422"/>
      <c r="J27" s="425"/>
      <c r="K27" s="422"/>
      <c r="L27" s="425"/>
      <c r="M27" s="422"/>
      <c r="N27" s="425"/>
      <c r="O27" s="422"/>
      <c r="P27" s="425"/>
      <c r="Q27" s="422"/>
      <c r="R27" s="425"/>
      <c r="S27" s="422"/>
      <c r="T27" s="426"/>
      <c r="U27" s="422"/>
      <c r="V27" s="426"/>
      <c r="W27" s="425">
        <f t="shared" si="0"/>
        <v>0</v>
      </c>
      <c r="AA27" s="37"/>
      <c r="AB27" s="37"/>
      <c r="AC27" s="40"/>
      <c r="AD27" s="37"/>
      <c r="AE27" s="40"/>
      <c r="AF27" s="37"/>
      <c r="AG27" s="40"/>
      <c r="AH27" s="37"/>
    </row>
    <row r="28" spans="1:34" x14ac:dyDescent="0.2">
      <c r="A28" s="196" t="s">
        <v>78</v>
      </c>
      <c r="B28" s="172"/>
      <c r="C28" s="422"/>
      <c r="D28" s="425"/>
      <c r="E28" s="422"/>
      <c r="F28" s="425"/>
      <c r="G28" s="422"/>
      <c r="H28" s="425"/>
      <c r="I28" s="422"/>
      <c r="J28" s="425"/>
      <c r="K28" s="422"/>
      <c r="L28" s="425"/>
      <c r="M28" s="422"/>
      <c r="N28" s="425"/>
      <c r="O28" s="422"/>
      <c r="P28" s="425"/>
      <c r="Q28" s="422"/>
      <c r="R28" s="425"/>
      <c r="S28" s="425">
        <v>24577547.752999999</v>
      </c>
      <c r="T28" s="426"/>
      <c r="U28" s="422"/>
      <c r="V28" s="426"/>
      <c r="W28" s="425">
        <f t="shared" si="0"/>
        <v>24577547.752999999</v>
      </c>
      <c r="AA28" s="37"/>
      <c r="AB28" s="37"/>
      <c r="AC28" s="40"/>
      <c r="AD28" s="37"/>
      <c r="AE28" s="40"/>
      <c r="AF28" s="37"/>
      <c r="AG28" s="40"/>
      <c r="AH28" s="37"/>
    </row>
    <row r="29" spans="1:34" x14ac:dyDescent="0.2">
      <c r="A29" s="506"/>
      <c r="B29" s="506"/>
      <c r="C29" s="407"/>
      <c r="D29" s="420"/>
      <c r="E29" s="407"/>
      <c r="F29" s="420"/>
      <c r="G29" s="407"/>
      <c r="H29" s="420"/>
      <c r="I29" s="407"/>
      <c r="J29" s="420"/>
      <c r="K29" s="407"/>
      <c r="L29" s="420"/>
      <c r="M29" s="407"/>
      <c r="N29" s="420"/>
      <c r="O29" s="407"/>
      <c r="P29" s="420"/>
      <c r="Q29" s="407"/>
      <c r="R29" s="420"/>
      <c r="S29" s="407"/>
      <c r="T29" s="421"/>
      <c r="U29" s="421"/>
      <c r="V29" s="407"/>
      <c r="W29" s="425">
        <f t="shared" si="0"/>
        <v>0</v>
      </c>
      <c r="AA29" s="37"/>
      <c r="AB29" s="37"/>
      <c r="AC29" s="40"/>
      <c r="AD29" s="37"/>
      <c r="AE29" s="40"/>
      <c r="AF29" s="37"/>
      <c r="AG29" s="40"/>
      <c r="AH29" s="37"/>
    </row>
    <row r="30" spans="1:34" s="378" customFormat="1" x14ac:dyDescent="0.2">
      <c r="A30" s="46" t="s">
        <v>1085</v>
      </c>
      <c r="B30" s="19" t="s">
        <v>875</v>
      </c>
      <c r="C30" s="427">
        <f>SUM(C19:C29)</f>
        <v>265300000</v>
      </c>
      <c r="D30" s="428"/>
      <c r="E30" s="427">
        <f>SUM(E19:E29)</f>
        <v>374448</v>
      </c>
      <c r="F30" s="428"/>
      <c r="G30" s="427">
        <f>SUM(G19:G29)</f>
        <v>0</v>
      </c>
      <c r="H30" s="428"/>
      <c r="I30" s="427">
        <f>SUM(I19:I29)</f>
        <v>0</v>
      </c>
      <c r="J30" s="428"/>
      <c r="K30" s="427">
        <f>SUM(K19:K29)</f>
        <v>0</v>
      </c>
      <c r="L30" s="428"/>
      <c r="M30" s="427">
        <f>SUM(M19:M29)</f>
        <v>1924227</v>
      </c>
      <c r="N30" s="428"/>
      <c r="O30" s="427">
        <f>SUM(O19:O29)</f>
        <v>18894835</v>
      </c>
      <c r="P30" s="428"/>
      <c r="Q30" s="427">
        <f>SUM(Q19:Q29)</f>
        <v>0</v>
      </c>
      <c r="R30" s="428"/>
      <c r="S30" s="427">
        <f>SUM(S19:S29)</f>
        <v>24577547.752999999</v>
      </c>
      <c r="T30" s="429"/>
      <c r="U30" s="427">
        <f>SUM(U19:U29)</f>
        <v>0</v>
      </c>
      <c r="V30" s="429"/>
      <c r="W30" s="427">
        <f>SUM(W19:W29)</f>
        <v>311071057.75300002</v>
      </c>
    </row>
    <row r="31" spans="1:34" s="378" customFormat="1" x14ac:dyDescent="0.2">
      <c r="A31" s="506"/>
      <c r="B31" s="506"/>
      <c r="C31" s="226"/>
      <c r="D31" s="226"/>
      <c r="E31" s="226"/>
      <c r="F31" s="226"/>
      <c r="G31" s="226"/>
      <c r="H31" s="226"/>
      <c r="I31" s="226"/>
      <c r="J31" s="226"/>
      <c r="K31" s="226"/>
      <c r="L31" s="226"/>
      <c r="M31" s="226"/>
      <c r="N31" s="226"/>
      <c r="O31" s="226"/>
      <c r="P31" s="226"/>
      <c r="Q31" s="226"/>
      <c r="R31" s="226"/>
      <c r="S31" s="226"/>
      <c r="T31" s="226"/>
      <c r="U31" s="226"/>
      <c r="V31" s="226"/>
      <c r="W31" s="226"/>
    </row>
    <row r="32" spans="1:34" x14ac:dyDescent="0.2">
      <c r="A32" s="46" t="s">
        <v>1047</v>
      </c>
      <c r="B32" s="19"/>
      <c r="C32" s="427">
        <v>265300000</v>
      </c>
      <c r="D32" s="428"/>
      <c r="E32" s="427">
        <v>374448</v>
      </c>
      <c r="F32" s="428"/>
      <c r="G32" s="427">
        <v>0</v>
      </c>
      <c r="H32" s="428"/>
      <c r="I32" s="427">
        <v>0</v>
      </c>
      <c r="J32" s="428"/>
      <c r="K32" s="427">
        <v>0</v>
      </c>
      <c r="L32" s="428"/>
      <c r="M32" s="427">
        <v>1924227</v>
      </c>
      <c r="N32" s="428"/>
      <c r="O32" s="427">
        <v>18894835</v>
      </c>
      <c r="P32" s="428"/>
      <c r="Q32" s="427">
        <v>0</v>
      </c>
      <c r="R32" s="428"/>
      <c r="S32" s="427">
        <v>24577548</v>
      </c>
      <c r="T32" s="429"/>
      <c r="U32" s="520">
        <v>0</v>
      </c>
      <c r="V32" s="429"/>
      <c r="W32" s="427">
        <v>311071058</v>
      </c>
    </row>
    <row r="33" spans="1:34" x14ac:dyDescent="0.2">
      <c r="A33" s="195" t="s">
        <v>1028</v>
      </c>
      <c r="B33" s="172"/>
      <c r="C33" s="422"/>
      <c r="D33" s="430"/>
      <c r="E33" s="422"/>
      <c r="F33" s="430"/>
      <c r="G33" s="422"/>
      <c r="H33" s="430"/>
      <c r="I33" s="422"/>
      <c r="J33" s="430"/>
      <c r="K33" s="422"/>
      <c r="L33" s="430"/>
      <c r="M33" s="406"/>
      <c r="N33" s="430"/>
      <c r="O33" s="406"/>
      <c r="P33" s="430"/>
      <c r="Q33" s="422">
        <v>24577547.752999999</v>
      </c>
      <c r="R33" s="430"/>
      <c r="S33" s="406">
        <v>-24577548</v>
      </c>
      <c r="T33" s="406"/>
      <c r="U33" s="422"/>
      <c r="V33" s="406"/>
      <c r="W33" s="406">
        <f t="shared" ref="W33:W45" si="1">SUM(C33:V33)</f>
        <v>-0.24700000137090683</v>
      </c>
    </row>
    <row r="34" spans="1:34" hidden="1" x14ac:dyDescent="0.2">
      <c r="A34" s="196" t="s">
        <v>75</v>
      </c>
      <c r="B34" s="172"/>
      <c r="C34" s="430"/>
      <c r="D34" s="430"/>
      <c r="E34" s="430"/>
      <c r="F34" s="430"/>
      <c r="G34" s="422"/>
      <c r="H34" s="430"/>
      <c r="I34" s="422"/>
      <c r="J34" s="430"/>
      <c r="K34" s="422"/>
      <c r="L34" s="430"/>
      <c r="M34" s="422"/>
      <c r="N34" s="430"/>
      <c r="O34" s="422"/>
      <c r="P34" s="430"/>
      <c r="Q34" s="422"/>
      <c r="R34" s="430"/>
      <c r="S34" s="422"/>
      <c r="T34" s="406"/>
      <c r="U34" s="422"/>
      <c r="V34" s="406"/>
      <c r="W34" s="406">
        <f t="shared" si="1"/>
        <v>0</v>
      </c>
      <c r="AA34" s="37"/>
      <c r="AB34" s="37"/>
      <c r="AC34" s="40"/>
      <c r="AD34" s="37"/>
      <c r="AE34" s="40"/>
      <c r="AF34" s="37"/>
      <c r="AG34" s="40"/>
      <c r="AH34" s="37"/>
    </row>
    <row r="35" spans="1:34" hidden="1" x14ac:dyDescent="0.2">
      <c r="A35" s="196" t="s">
        <v>851</v>
      </c>
      <c r="B35" s="172"/>
      <c r="C35" s="430"/>
      <c r="D35" s="430"/>
      <c r="E35" s="430"/>
      <c r="F35" s="430"/>
      <c r="G35" s="422"/>
      <c r="H35" s="430"/>
      <c r="I35" s="430"/>
      <c r="J35" s="430"/>
      <c r="K35" s="422"/>
      <c r="L35" s="430"/>
      <c r="M35" s="422"/>
      <c r="N35" s="430"/>
      <c r="O35" s="422"/>
      <c r="P35" s="430"/>
      <c r="Q35" s="422"/>
      <c r="R35" s="430"/>
      <c r="S35" s="422"/>
      <c r="T35" s="406"/>
      <c r="U35" s="422"/>
      <c r="V35" s="406"/>
      <c r="W35" s="406">
        <f t="shared" si="1"/>
        <v>0</v>
      </c>
      <c r="AA35" s="37"/>
      <c r="AB35" s="37"/>
      <c r="AC35" s="40"/>
      <c r="AD35" s="37"/>
      <c r="AE35" s="40"/>
      <c r="AF35" s="37"/>
      <c r="AG35" s="40"/>
      <c r="AH35" s="37"/>
    </row>
    <row r="36" spans="1:34" hidden="1" x14ac:dyDescent="0.2">
      <c r="A36" s="196" t="s">
        <v>852</v>
      </c>
      <c r="B36" s="172"/>
      <c r="C36" s="430"/>
      <c r="D36" s="430"/>
      <c r="E36" s="430"/>
      <c r="F36" s="430"/>
      <c r="G36" s="422"/>
      <c r="H36" s="430"/>
      <c r="I36" s="430"/>
      <c r="J36" s="430"/>
      <c r="K36" s="422"/>
      <c r="L36" s="430"/>
      <c r="M36" s="422"/>
      <c r="N36" s="430"/>
      <c r="O36" s="422"/>
      <c r="P36" s="430"/>
      <c r="Q36" s="422"/>
      <c r="R36" s="430"/>
      <c r="S36" s="422"/>
      <c r="T36" s="406"/>
      <c r="U36" s="422"/>
      <c r="V36" s="406"/>
      <c r="W36" s="406">
        <f t="shared" si="1"/>
        <v>0</v>
      </c>
      <c r="AA36" s="37"/>
      <c r="AB36" s="37"/>
      <c r="AC36" s="40"/>
      <c r="AD36" s="37"/>
      <c r="AE36" s="40"/>
      <c r="AF36" s="37"/>
      <c r="AG36" s="40"/>
      <c r="AH36" s="37"/>
    </row>
    <row r="37" spans="1:34" hidden="1" x14ac:dyDescent="0.2">
      <c r="A37" s="196" t="s">
        <v>853</v>
      </c>
      <c r="B37" s="172"/>
      <c r="C37" s="430"/>
      <c r="D37" s="430"/>
      <c r="E37" s="430"/>
      <c r="F37" s="430"/>
      <c r="G37" s="422"/>
      <c r="H37" s="430"/>
      <c r="I37" s="422"/>
      <c r="J37" s="430"/>
      <c r="K37" s="422"/>
      <c r="L37" s="430"/>
      <c r="M37" s="430"/>
      <c r="N37" s="430"/>
      <c r="O37" s="430"/>
      <c r="P37" s="430"/>
      <c r="Q37" s="430"/>
      <c r="R37" s="430"/>
      <c r="S37" s="422"/>
      <c r="T37" s="406"/>
      <c r="U37" s="422"/>
      <c r="V37" s="406"/>
      <c r="W37" s="406">
        <f t="shared" si="1"/>
        <v>0</v>
      </c>
      <c r="AA37" s="37"/>
      <c r="AB37" s="37"/>
      <c r="AC37" s="40"/>
      <c r="AD37" s="37"/>
      <c r="AE37" s="40"/>
      <c r="AF37" s="37"/>
      <c r="AG37" s="40"/>
      <c r="AH37" s="37"/>
    </row>
    <row r="38" spans="1:34" hidden="1" x14ac:dyDescent="0.2">
      <c r="A38" s="196" t="s">
        <v>854</v>
      </c>
      <c r="B38" s="172"/>
      <c r="C38" s="430"/>
      <c r="D38" s="430"/>
      <c r="E38" s="430"/>
      <c r="F38" s="430"/>
      <c r="G38" s="422"/>
      <c r="H38" s="430"/>
      <c r="I38" s="422"/>
      <c r="J38" s="430"/>
      <c r="K38" s="422"/>
      <c r="L38" s="430"/>
      <c r="M38" s="422"/>
      <c r="N38" s="430"/>
      <c r="O38" s="422"/>
      <c r="P38" s="430"/>
      <c r="Q38" s="422"/>
      <c r="R38" s="430"/>
      <c r="S38" s="422"/>
      <c r="T38" s="406"/>
      <c r="U38" s="422"/>
      <c r="V38" s="406"/>
      <c r="W38" s="406">
        <f t="shared" si="1"/>
        <v>0</v>
      </c>
      <c r="AA38" s="37"/>
      <c r="AB38" s="37"/>
      <c r="AC38" s="40"/>
      <c r="AD38" s="37"/>
      <c r="AE38" s="40"/>
      <c r="AF38" s="37"/>
      <c r="AG38" s="40"/>
      <c r="AH38" s="37"/>
    </row>
    <row r="39" spans="1:34" s="471" customFormat="1" x14ac:dyDescent="0.2">
      <c r="A39" s="196" t="s">
        <v>847</v>
      </c>
      <c r="B39" s="172"/>
      <c r="C39" s="426"/>
      <c r="D39" s="425"/>
      <c r="E39" s="426"/>
      <c r="F39" s="425"/>
      <c r="H39" s="425"/>
      <c r="I39" s="426"/>
      <c r="J39" s="425"/>
      <c r="K39" s="426"/>
      <c r="L39" s="425"/>
      <c r="M39" s="426">
        <v>1228877.388</v>
      </c>
      <c r="N39" s="425"/>
      <c r="O39" s="426"/>
      <c r="P39" s="425"/>
      <c r="Q39" s="426"/>
      <c r="R39" s="425"/>
      <c r="S39" s="425"/>
      <c r="T39" s="426"/>
      <c r="U39" s="426"/>
      <c r="V39" s="426"/>
      <c r="W39" s="30">
        <f t="shared" si="1"/>
        <v>1228877.388</v>
      </c>
      <c r="AA39" s="37"/>
      <c r="AB39" s="37"/>
      <c r="AC39" s="40"/>
      <c r="AD39" s="37"/>
      <c r="AE39" s="40"/>
      <c r="AF39" s="37"/>
      <c r="AG39" s="40"/>
      <c r="AH39" s="37"/>
    </row>
    <row r="40" spans="1:34" x14ac:dyDescent="0.2">
      <c r="A40" s="196" t="s">
        <v>850</v>
      </c>
      <c r="B40" s="172"/>
      <c r="C40" s="422"/>
      <c r="D40" s="430"/>
      <c r="E40" s="422"/>
      <c r="F40" s="430"/>
      <c r="G40" s="422"/>
      <c r="H40" s="430"/>
      <c r="I40" s="422"/>
      <c r="J40" s="430"/>
      <c r="L40" s="430"/>
      <c r="M40" s="422"/>
      <c r="N40" s="430"/>
      <c r="O40" s="426">
        <v>16344069.255999999</v>
      </c>
      <c r="P40" s="430"/>
      <c r="Q40" s="422"/>
      <c r="R40" s="430"/>
      <c r="S40" s="422"/>
      <c r="T40" s="406"/>
      <c r="U40" s="422"/>
      <c r="V40" s="406"/>
      <c r="W40" s="406">
        <f>SUM(C40:V40)</f>
        <v>16344069.255999999</v>
      </c>
    </row>
    <row r="41" spans="1:34" s="471" customFormat="1" x14ac:dyDescent="0.2">
      <c r="A41" s="196" t="s">
        <v>914</v>
      </c>
      <c r="B41" s="172"/>
      <c r="C41" s="426"/>
      <c r="D41" s="425"/>
      <c r="E41" s="426"/>
      <c r="F41" s="425"/>
      <c r="G41" s="426"/>
      <c r="H41" s="425"/>
      <c r="I41" s="426"/>
      <c r="J41" s="425"/>
      <c r="K41" s="426"/>
      <c r="L41" s="425"/>
      <c r="M41" s="425"/>
      <c r="N41" s="425"/>
      <c r="O41" s="426">
        <v>-8100177.4790000003</v>
      </c>
      <c r="P41" s="425"/>
      <c r="Q41" s="426">
        <v>-24577547.752999999</v>
      </c>
      <c r="R41" s="425"/>
      <c r="S41" s="426"/>
      <c r="T41" s="426"/>
      <c r="U41" s="155"/>
      <c r="V41" s="426"/>
      <c r="W41" s="30">
        <f t="shared" si="1"/>
        <v>-32677725.232000001</v>
      </c>
      <c r="AA41" s="37"/>
      <c r="AB41" s="37"/>
      <c r="AC41" s="40"/>
      <c r="AD41" s="37"/>
      <c r="AE41" s="40"/>
      <c r="AF41" s="37"/>
      <c r="AG41" s="40"/>
      <c r="AH41" s="37"/>
    </row>
    <row r="42" spans="1:34" s="529" customFormat="1" hidden="1" x14ac:dyDescent="0.2">
      <c r="A42" s="196" t="s">
        <v>947</v>
      </c>
      <c r="B42" s="172"/>
      <c r="C42" s="426"/>
      <c r="D42" s="425"/>
      <c r="E42" s="426"/>
      <c r="F42" s="425"/>
      <c r="G42" s="426"/>
      <c r="H42" s="425"/>
      <c r="I42" s="426"/>
      <c r="J42" s="425"/>
      <c r="K42" s="426"/>
      <c r="L42" s="425"/>
      <c r="M42" s="425"/>
      <c r="N42" s="425"/>
      <c r="O42" s="426"/>
      <c r="P42" s="425"/>
      <c r="Q42" s="426"/>
      <c r="R42" s="425"/>
      <c r="S42" s="426"/>
      <c r="T42" s="426"/>
      <c r="U42" s="155"/>
      <c r="V42" s="426"/>
      <c r="W42" s="406">
        <f t="shared" si="1"/>
        <v>0</v>
      </c>
      <c r="AA42" s="37"/>
      <c r="AB42" s="37"/>
      <c r="AC42" s="40"/>
      <c r="AD42" s="37"/>
      <c r="AE42" s="40"/>
      <c r="AF42" s="37"/>
      <c r="AG42" s="40"/>
      <c r="AH42" s="37"/>
    </row>
    <row r="43" spans="1:34" hidden="1" x14ac:dyDescent="0.2">
      <c r="A43" s="196" t="s">
        <v>76</v>
      </c>
      <c r="B43" s="197"/>
      <c r="C43" s="422"/>
      <c r="D43" s="430"/>
      <c r="E43" s="422"/>
      <c r="F43" s="430"/>
      <c r="G43" s="422"/>
      <c r="H43" s="430"/>
      <c r="I43" s="422"/>
      <c r="J43" s="430"/>
      <c r="K43" s="422"/>
      <c r="L43" s="430"/>
      <c r="M43" s="422"/>
      <c r="N43" s="430"/>
      <c r="O43" s="422"/>
      <c r="P43" s="430"/>
      <c r="Q43" s="422"/>
      <c r="R43" s="430"/>
      <c r="S43" s="422"/>
      <c r="T43" s="406"/>
      <c r="U43" s="422"/>
      <c r="V43" s="406"/>
      <c r="W43" s="406">
        <f t="shared" si="1"/>
        <v>0</v>
      </c>
    </row>
    <row r="44" spans="1:34" s="471" customFormat="1" x14ac:dyDescent="0.2">
      <c r="A44" s="196" t="s">
        <v>78</v>
      </c>
      <c r="B44" s="172"/>
      <c r="C44" s="422"/>
      <c r="D44" s="430"/>
      <c r="E44" s="422"/>
      <c r="F44" s="430"/>
      <c r="G44" s="422"/>
      <c r="H44" s="430"/>
      <c r="I44" s="422"/>
      <c r="J44" s="430"/>
      <c r="K44" s="422"/>
      <c r="L44" s="430"/>
      <c r="M44" s="422"/>
      <c r="N44" s="430"/>
      <c r="O44" s="430"/>
      <c r="P44" s="430"/>
      <c r="Q44" s="422"/>
      <c r="R44" s="430"/>
      <c r="S44" s="422">
        <f>+ER!C33</f>
        <v>194013211.55600002</v>
      </c>
      <c r="T44" s="406"/>
      <c r="U44" s="422"/>
      <c r="V44" s="406"/>
      <c r="W44" s="406">
        <f t="shared" si="1"/>
        <v>194013211.55600002</v>
      </c>
    </row>
    <row r="45" spans="1:34" x14ac:dyDescent="0.2">
      <c r="A45" s="36"/>
      <c r="B45" s="36"/>
      <c r="C45" s="407"/>
      <c r="D45" s="420"/>
      <c r="E45" s="407"/>
      <c r="F45" s="420"/>
      <c r="G45" s="407"/>
      <c r="H45" s="420"/>
      <c r="I45" s="407"/>
      <c r="J45" s="420"/>
      <c r="K45" s="407"/>
      <c r="L45" s="420"/>
      <c r="M45" s="431"/>
      <c r="N45" s="420"/>
      <c r="O45" s="407"/>
      <c r="P45" s="420"/>
      <c r="Q45" s="407"/>
      <c r="R45" s="420"/>
      <c r="S45" s="407"/>
      <c r="T45" s="421"/>
      <c r="U45" s="407"/>
      <c r="V45" s="407"/>
      <c r="W45" s="406">
        <f t="shared" si="1"/>
        <v>0</v>
      </c>
    </row>
    <row r="46" spans="1:34" x14ac:dyDescent="0.2">
      <c r="A46" s="46" t="s">
        <v>78</v>
      </c>
      <c r="C46" s="419">
        <f>SUM(C33:C45)</f>
        <v>0</v>
      </c>
      <c r="D46" s="420"/>
      <c r="E46" s="419">
        <f>SUM(E33:E45)</f>
        <v>0</v>
      </c>
      <c r="F46" s="420"/>
      <c r="G46" s="419">
        <f>SUM(G33:G45)</f>
        <v>0</v>
      </c>
      <c r="H46" s="420"/>
      <c r="I46" s="419">
        <f>SUM(I33:I45)</f>
        <v>0</v>
      </c>
      <c r="J46" s="420"/>
      <c r="K46" s="419">
        <f>SUM(K33:K45)</f>
        <v>0</v>
      </c>
      <c r="L46" s="420"/>
      <c r="M46" s="419">
        <f>SUM(M33:M45)</f>
        <v>1228877.388</v>
      </c>
      <c r="N46" s="420"/>
      <c r="O46" s="419">
        <f>SUM(O33:O45)</f>
        <v>8243891.7769999988</v>
      </c>
      <c r="P46" s="420"/>
      <c r="Q46" s="419">
        <f>SUM(Q33:Q45)</f>
        <v>0</v>
      </c>
      <c r="R46" s="420"/>
      <c r="S46" s="419">
        <f>SUM(S33:S45)</f>
        <v>169435663.55600002</v>
      </c>
      <c r="T46" s="421"/>
      <c r="U46" s="521">
        <f>SUM(U33:U45)</f>
        <v>0</v>
      </c>
      <c r="V46" s="421"/>
      <c r="W46" s="419">
        <f>SUM(W33:W45)</f>
        <v>178908432.72100002</v>
      </c>
    </row>
    <row r="47" spans="1:34" x14ac:dyDescent="0.2">
      <c r="C47" s="407"/>
      <c r="D47" s="420"/>
      <c r="E47" s="407"/>
      <c r="F47" s="420"/>
      <c r="G47" s="407"/>
      <c r="H47" s="420"/>
      <c r="I47" s="407"/>
      <c r="J47" s="420"/>
      <c r="K47" s="407"/>
      <c r="L47" s="420"/>
      <c r="M47" s="407"/>
      <c r="N47" s="420"/>
      <c r="O47" s="407"/>
      <c r="P47" s="420"/>
      <c r="Q47" s="407"/>
      <c r="R47" s="420"/>
      <c r="S47" s="407"/>
      <c r="T47" s="421"/>
      <c r="U47" s="421"/>
      <c r="V47" s="407"/>
      <c r="W47" s="407">
        <f>SUM(C47:V47)</f>
        <v>0</v>
      </c>
    </row>
    <row r="48" spans="1:34" x14ac:dyDescent="0.2">
      <c r="A48" s="46" t="str">
        <f>IFERROR(IF(Indice!B6="","Saldo al .. de  de 20X2 ","Saldo al "&amp;DAY(Indice!B6)&amp;" de "&amp;VLOOKUP(MONTH(Indice!B6),Indice!S:T,2,0)&amp;" de "&amp;YEAR(Indice!B6)),"Saldo al .. de  de 20X2 ")</f>
        <v>Saldo al 31 de Diciembre de 2023</v>
      </c>
      <c r="B48" s="19"/>
      <c r="C48" s="427">
        <f>C32+C46</f>
        <v>265300000</v>
      </c>
      <c r="D48" s="432"/>
      <c r="E48" s="427">
        <f>E32+E46</f>
        <v>374448</v>
      </c>
      <c r="F48" s="432"/>
      <c r="G48" s="427">
        <f>G32+G46</f>
        <v>0</v>
      </c>
      <c r="H48" s="432"/>
      <c r="I48" s="427">
        <f>I32+I46</f>
        <v>0</v>
      </c>
      <c r="J48" s="432"/>
      <c r="K48" s="427">
        <f>K32+K46</f>
        <v>0</v>
      </c>
      <c r="L48" s="432"/>
      <c r="M48" s="427">
        <f>M32+M46</f>
        <v>3153104.3880000003</v>
      </c>
      <c r="N48" s="432"/>
      <c r="O48" s="427">
        <f>O32+O46</f>
        <v>27138726.776999999</v>
      </c>
      <c r="P48" s="432"/>
      <c r="Q48" s="427">
        <f>Q32+Q46</f>
        <v>0</v>
      </c>
      <c r="R48" s="432"/>
      <c r="S48" s="427">
        <f>S32+S46</f>
        <v>194013211.55600002</v>
      </c>
      <c r="T48" s="421"/>
      <c r="U48" s="427">
        <f>U32+U46</f>
        <v>0</v>
      </c>
      <c r="V48" s="429"/>
      <c r="W48" s="427">
        <f>W32+W46</f>
        <v>489979490.72100002</v>
      </c>
    </row>
    <row r="49" spans="1:23" x14ac:dyDescent="0.2">
      <c r="A49" s="19"/>
      <c r="B49" s="19"/>
      <c r="C49" s="304"/>
      <c r="D49" s="301"/>
      <c r="E49" s="301"/>
      <c r="F49" s="303"/>
      <c r="G49" s="304"/>
      <c r="H49" s="303"/>
      <c r="I49" s="304"/>
      <c r="J49" s="303"/>
      <c r="K49" s="304"/>
      <c r="L49" s="303"/>
      <c r="M49" s="304"/>
      <c r="N49" s="303"/>
      <c r="O49" s="304"/>
      <c r="P49" s="303"/>
      <c r="Q49" s="304"/>
      <c r="R49" s="303"/>
      <c r="S49" s="304"/>
      <c r="T49" s="300"/>
      <c r="U49" s="300"/>
      <c r="V49" s="155"/>
      <c r="W49" s="155"/>
    </row>
    <row r="50" spans="1:23" x14ac:dyDescent="0.2">
      <c r="C50" s="34"/>
      <c r="D50" s="34"/>
      <c r="E50" s="34"/>
      <c r="G50" s="43"/>
      <c r="I50" s="440"/>
      <c r="J50" s="22"/>
      <c r="L50" s="43"/>
      <c r="M50" s="34"/>
      <c r="N50" s="43"/>
      <c r="O50" s="34"/>
      <c r="P50" s="43"/>
      <c r="Q50" s="34"/>
      <c r="R50" s="43"/>
      <c r="S50" s="34"/>
    </row>
    <row r="55" spans="1:23" x14ac:dyDescent="0.2">
      <c r="W55" s="226"/>
    </row>
    <row r="56" spans="1:23" x14ac:dyDescent="0.2">
      <c r="W56" s="226"/>
    </row>
  </sheetData>
  <mergeCells count="17">
    <mergeCell ref="Q14:Q15"/>
    <mergeCell ref="G7:K7"/>
    <mergeCell ref="I13:I15"/>
    <mergeCell ref="K13:K15"/>
    <mergeCell ref="U13:U15"/>
    <mergeCell ref="W13:W15"/>
    <mergeCell ref="A9:S9"/>
    <mergeCell ref="A10:S10"/>
    <mergeCell ref="C14:C15"/>
    <mergeCell ref="G14:G15"/>
    <mergeCell ref="M14:M15"/>
    <mergeCell ref="O14:O15"/>
    <mergeCell ref="S14:S15"/>
    <mergeCell ref="A14:A15"/>
    <mergeCell ref="C13:G13"/>
    <mergeCell ref="M13:S13"/>
    <mergeCell ref="E14:E15"/>
  </mergeCells>
  <hyperlinks>
    <hyperlink ref="I1" location="Indice!A1" display="Indice" xr:uid="{00000000-0004-0000-0300-000000000000}"/>
  </hyperlinks>
  <printOptions horizontalCentered="1"/>
  <pageMargins left="0.31496062992125984" right="0.70866141732283472" top="0.74803149606299213" bottom="0.74803149606299213" header="0.31496062992125984" footer="0.31496062992125984"/>
  <pageSetup paperSize="9" scale="3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EEAAD-A582-4F09-90A2-F52CEB986C94}">
  <sheetPr codeName="Hoja46">
    <tabColor rgb="FF92D050"/>
    <pageSetUpPr fitToPage="1"/>
  </sheetPr>
  <dimension ref="A1:K55"/>
  <sheetViews>
    <sheetView showGridLines="0" zoomScale="90" zoomScaleNormal="90" workbookViewId="0">
      <selection activeCell="C56" sqref="C56"/>
    </sheetView>
  </sheetViews>
  <sheetFormatPr baseColWidth="10" defaultColWidth="10.85546875" defaultRowHeight="12.75" x14ac:dyDescent="0.2"/>
  <cols>
    <col min="1" max="1" width="62.42578125" style="573" customWidth="1"/>
    <col min="2" max="2" width="21.140625" style="37" customWidth="1"/>
    <col min="3" max="3" width="21.28515625" style="37" customWidth="1"/>
    <col min="4" max="4" width="2.42578125" style="573" customWidth="1"/>
    <col min="5" max="5" width="5.42578125" style="573" customWidth="1"/>
    <col min="6" max="6" width="2.28515625" style="573" customWidth="1"/>
    <col min="7" max="7" width="4.42578125" style="573" customWidth="1"/>
    <col min="8" max="8" width="44.7109375" style="573" customWidth="1"/>
    <col min="9" max="9" width="16.5703125" style="155" bestFit="1" customWidth="1"/>
    <col min="10" max="10" width="13.5703125" style="573" customWidth="1"/>
    <col min="11" max="11" width="12.85546875" style="573" bestFit="1" customWidth="1"/>
    <col min="12" max="16384" width="10.85546875" style="573"/>
  </cols>
  <sheetData>
    <row r="1" spans="1:10" x14ac:dyDescent="0.2">
      <c r="A1" s="573" t="str">
        <f>EVPN!A1</f>
        <v>GRUPO VAZQUEZ S.A.E.</v>
      </c>
      <c r="C1" s="183" t="s">
        <v>270</v>
      </c>
      <c r="D1" s="579"/>
    </row>
    <row r="2" spans="1:10" x14ac:dyDescent="0.2">
      <c r="A2" s="191"/>
      <c r="B2" s="35"/>
      <c r="C2" s="35"/>
    </row>
    <row r="3" spans="1:10" hidden="1" x14ac:dyDescent="0.2">
      <c r="A3" s="644"/>
      <c r="B3" s="644"/>
      <c r="C3" s="644"/>
    </row>
    <row r="4" spans="1:10" x14ac:dyDescent="0.2">
      <c r="A4" s="191"/>
      <c r="B4" s="35"/>
      <c r="C4" s="35"/>
    </row>
    <row r="5" spans="1:10" x14ac:dyDescent="0.2">
      <c r="A5" s="191"/>
      <c r="B5" s="35"/>
      <c r="C5" s="35"/>
    </row>
    <row r="6" spans="1:10" x14ac:dyDescent="0.2">
      <c r="A6" s="191"/>
      <c r="B6" s="35"/>
      <c r="C6" s="35"/>
    </row>
    <row r="7" spans="1:10" x14ac:dyDescent="0.2">
      <c r="A7" s="638" t="s">
        <v>868</v>
      </c>
      <c r="B7" s="638"/>
      <c r="C7" s="638"/>
    </row>
    <row r="8" spans="1:10" x14ac:dyDescent="0.2">
      <c r="A8" s="638" t="str">
        <f>BG!A8</f>
        <v>Al 31 de Diciembre de 2023</v>
      </c>
      <c r="B8" s="638"/>
      <c r="C8" s="638"/>
    </row>
    <row r="9" spans="1:10" x14ac:dyDescent="0.2">
      <c r="A9" s="645" t="s">
        <v>203</v>
      </c>
      <c r="B9" s="645"/>
      <c r="C9" s="645"/>
    </row>
    <row r="10" spans="1:10" x14ac:dyDescent="0.2">
      <c r="A10" s="645" t="s">
        <v>186</v>
      </c>
      <c r="B10" s="645"/>
      <c r="C10" s="645"/>
    </row>
    <row r="11" spans="1:10" x14ac:dyDescent="0.2">
      <c r="A11" s="574"/>
      <c r="B11" s="574"/>
      <c r="C11" s="574"/>
      <c r="J11" s="226"/>
    </row>
    <row r="12" spans="1:10" x14ac:dyDescent="0.2">
      <c r="A12" s="574"/>
      <c r="B12" s="574"/>
      <c r="C12" s="574"/>
      <c r="J12" s="226"/>
    </row>
    <row r="13" spans="1:10" x14ac:dyDescent="0.2">
      <c r="A13" s="190"/>
      <c r="B13" s="478" t="s">
        <v>1075</v>
      </c>
      <c r="C13" s="478" t="s">
        <v>949</v>
      </c>
      <c r="J13" s="226"/>
    </row>
    <row r="14" spans="1:10" x14ac:dyDescent="0.2">
      <c r="B14" s="305"/>
      <c r="C14" s="305"/>
      <c r="J14" s="226"/>
    </row>
    <row r="15" spans="1:10" x14ac:dyDescent="0.2">
      <c r="A15" s="19" t="s">
        <v>188</v>
      </c>
      <c r="B15" s="155"/>
      <c r="C15" s="155"/>
      <c r="J15" s="226"/>
    </row>
    <row r="16" spans="1:10" x14ac:dyDescent="0.2">
      <c r="A16" s="573" t="s">
        <v>303</v>
      </c>
      <c r="B16" s="155">
        <v>102088455.848</v>
      </c>
      <c r="C16" s="30">
        <v>235010882.215</v>
      </c>
      <c r="J16" s="226"/>
    </row>
    <row r="17" spans="1:11" x14ac:dyDescent="0.2">
      <c r="A17" s="573" t="s">
        <v>42</v>
      </c>
      <c r="B17" s="301">
        <v>-112506852.03200001</v>
      </c>
      <c r="C17" s="30">
        <v>-214366110.95699999</v>
      </c>
      <c r="F17" s="29"/>
      <c r="J17" s="226"/>
    </row>
    <row r="18" spans="1:11" x14ac:dyDescent="0.2">
      <c r="A18" s="573" t="s">
        <v>43</v>
      </c>
      <c r="B18" s="155">
        <v>2947813.8620000002</v>
      </c>
      <c r="C18" s="30">
        <v>-3349150.7760000001</v>
      </c>
      <c r="F18" s="29"/>
      <c r="J18" s="226"/>
    </row>
    <row r="19" spans="1:11" x14ac:dyDescent="0.2">
      <c r="A19" s="573" t="s">
        <v>187</v>
      </c>
      <c r="B19" s="155">
        <v>-2991267.449</v>
      </c>
      <c r="C19" s="302">
        <v>-1781693.11</v>
      </c>
      <c r="F19" s="29"/>
      <c r="J19" s="226"/>
    </row>
    <row r="20" spans="1:11" x14ac:dyDescent="0.2">
      <c r="A20" s="573" t="s">
        <v>846</v>
      </c>
      <c r="B20" s="155">
        <v>-10168408.560000001</v>
      </c>
      <c r="C20" s="30">
        <v>-9890119.3450000007</v>
      </c>
      <c r="J20" s="226"/>
    </row>
    <row r="21" spans="1:11" x14ac:dyDescent="0.2">
      <c r="A21" s="193" t="s">
        <v>44</v>
      </c>
      <c r="B21" s="290">
        <f>SUM(B16:B20)</f>
        <v>-20630258.331</v>
      </c>
      <c r="C21" s="290">
        <f>SUM(C16:C20)</f>
        <v>5623808.0270000156</v>
      </c>
      <c r="J21" s="226"/>
    </row>
    <row r="22" spans="1:11" x14ac:dyDescent="0.2">
      <c r="B22" s="192"/>
      <c r="C22" s="155"/>
      <c r="J22" s="226"/>
    </row>
    <row r="23" spans="1:11" x14ac:dyDescent="0.2">
      <c r="A23" s="19" t="s">
        <v>189</v>
      </c>
      <c r="B23" s="192"/>
      <c r="C23" s="155"/>
      <c r="J23" s="226"/>
    </row>
    <row r="24" spans="1:11" ht="12.75" hidden="1" customHeight="1" x14ac:dyDescent="0.2">
      <c r="A24" s="573" t="s">
        <v>45</v>
      </c>
      <c r="B24" s="192"/>
      <c r="C24" s="155"/>
      <c r="F24" s="29"/>
      <c r="J24" s="226"/>
    </row>
    <row r="25" spans="1:11" ht="12.75" hidden="1" customHeight="1" x14ac:dyDescent="0.2">
      <c r="A25" s="573" t="s">
        <v>46</v>
      </c>
      <c r="B25" s="192"/>
      <c r="C25" s="155"/>
      <c r="J25" s="226"/>
    </row>
    <row r="26" spans="1:11" x14ac:dyDescent="0.2">
      <c r="A26" s="573" t="s">
        <v>866</v>
      </c>
      <c r="B26" s="155">
        <v>-4679123.4230000004</v>
      </c>
      <c r="C26" s="30">
        <v>-724282.89</v>
      </c>
      <c r="J26" s="226"/>
      <c r="K26" s="226"/>
    </row>
    <row r="27" spans="1:11" x14ac:dyDescent="0.2">
      <c r="A27" s="573" t="s">
        <v>867</v>
      </c>
      <c r="B27" s="301">
        <v>-127130494.765</v>
      </c>
      <c r="C27" s="30">
        <v>-3086260.38</v>
      </c>
      <c r="E27" s="155"/>
      <c r="J27" s="226"/>
    </row>
    <row r="28" spans="1:11" x14ac:dyDescent="0.2">
      <c r="A28" s="193" t="s">
        <v>47</v>
      </c>
      <c r="B28" s="290">
        <f>SUM(B24:B27)</f>
        <v>-131809618.18799999</v>
      </c>
      <c r="C28" s="290">
        <f>SUM(C24:C27)</f>
        <v>-3810543.27</v>
      </c>
      <c r="J28" s="226"/>
    </row>
    <row r="29" spans="1:11" x14ac:dyDescent="0.2">
      <c r="B29" s="192"/>
      <c r="C29" s="155"/>
      <c r="J29" s="226"/>
    </row>
    <row r="30" spans="1:11" x14ac:dyDescent="0.2">
      <c r="A30" s="19" t="s">
        <v>190</v>
      </c>
      <c r="B30" s="192"/>
      <c r="C30" s="155"/>
      <c r="J30" s="226"/>
    </row>
    <row r="31" spans="1:11" x14ac:dyDescent="0.2">
      <c r="A31" s="573" t="s">
        <v>304</v>
      </c>
      <c r="B31" s="155">
        <v>164274280.31099999</v>
      </c>
      <c r="C31" s="30">
        <v>24629908.195</v>
      </c>
      <c r="J31" s="226"/>
    </row>
    <row r="32" spans="1:11" x14ac:dyDescent="0.2">
      <c r="A32" s="573" t="s">
        <v>890</v>
      </c>
      <c r="B32" s="155">
        <v>0</v>
      </c>
      <c r="C32" s="30">
        <v>0</v>
      </c>
      <c r="J32" s="226"/>
    </row>
    <row r="33" spans="1:10" x14ac:dyDescent="0.2">
      <c r="A33" s="573" t="s">
        <v>79</v>
      </c>
      <c r="B33" s="155">
        <v>0</v>
      </c>
      <c r="C33" s="30">
        <v>400000</v>
      </c>
      <c r="J33" s="226"/>
    </row>
    <row r="34" spans="1:10" x14ac:dyDescent="0.2">
      <c r="A34" s="573" t="s">
        <v>941</v>
      </c>
      <c r="B34" s="30">
        <v>-8940595.2310000006</v>
      </c>
      <c r="C34" s="30">
        <v>-6411411.3930000002</v>
      </c>
      <c r="J34" s="226"/>
    </row>
    <row r="35" spans="1:10" x14ac:dyDescent="0.2">
      <c r="A35" s="193" t="s">
        <v>305</v>
      </c>
      <c r="B35" s="290">
        <f>SUM(B31:B34)</f>
        <v>155333685.07999998</v>
      </c>
      <c r="C35" s="290">
        <f>SUM(C31:C34)</f>
        <v>18618496.802000001</v>
      </c>
      <c r="J35" s="226"/>
    </row>
    <row r="36" spans="1:10" x14ac:dyDescent="0.2">
      <c r="A36" s="580"/>
      <c r="B36" s="192"/>
      <c r="C36" s="155"/>
      <c r="J36" s="226"/>
    </row>
    <row r="37" spans="1:10" x14ac:dyDescent="0.2">
      <c r="A37" s="194" t="s">
        <v>80</v>
      </c>
      <c r="B37" s="192">
        <f>B21+B28+B35</f>
        <v>2893808.5609999895</v>
      </c>
      <c r="C37" s="30">
        <v>20431761.559</v>
      </c>
      <c r="J37" s="226"/>
    </row>
    <row r="38" spans="1:10" x14ac:dyDescent="0.2">
      <c r="A38" s="194" t="s">
        <v>81</v>
      </c>
      <c r="B38" s="192">
        <v>382759.28899999999</v>
      </c>
      <c r="C38" s="30">
        <v>-20425255.831999999</v>
      </c>
      <c r="J38" s="226"/>
    </row>
    <row r="39" spans="1:10" x14ac:dyDescent="0.2">
      <c r="A39" s="194" t="s">
        <v>82</v>
      </c>
      <c r="B39" s="192">
        <v>982207.84100000001</v>
      </c>
      <c r="C39" s="30">
        <v>975702.11399999994</v>
      </c>
      <c r="J39" s="226"/>
    </row>
    <row r="40" spans="1:10" x14ac:dyDescent="0.2">
      <c r="B40" s="192"/>
      <c r="C40" s="155"/>
      <c r="J40" s="226"/>
    </row>
    <row r="41" spans="1:10" x14ac:dyDescent="0.2">
      <c r="A41" s="193" t="s">
        <v>48</v>
      </c>
      <c r="B41" s="290">
        <f>+SUM(B37:B39)</f>
        <v>4258775.6909999894</v>
      </c>
      <c r="C41" s="290">
        <f>+SUM(C37:C39)</f>
        <v>982207.84100000176</v>
      </c>
      <c r="J41" s="226"/>
    </row>
    <row r="42" spans="1:10" x14ac:dyDescent="0.2">
      <c r="B42" s="33" t="e">
        <v>#REF!</v>
      </c>
      <c r="C42" s="34"/>
      <c r="J42" s="226"/>
    </row>
    <row r="43" spans="1:10" x14ac:dyDescent="0.2">
      <c r="A43" s="573" t="s">
        <v>291</v>
      </c>
      <c r="B43" s="34"/>
      <c r="C43" s="34"/>
      <c r="J43" s="226"/>
    </row>
    <row r="44" spans="1:10" x14ac:dyDescent="0.2">
      <c r="B44" s="34"/>
      <c r="C44" s="34"/>
      <c r="J44" s="226"/>
    </row>
    <row r="45" spans="1:10" x14ac:dyDescent="0.2">
      <c r="B45" s="34"/>
      <c r="C45" s="34"/>
      <c r="J45" s="226"/>
    </row>
    <row r="46" spans="1:10" x14ac:dyDescent="0.2">
      <c r="B46" s="34"/>
      <c r="C46" s="34"/>
      <c r="J46" s="226"/>
    </row>
    <row r="47" spans="1:10" x14ac:dyDescent="0.2">
      <c r="J47" s="226"/>
    </row>
    <row r="48" spans="1:10" x14ac:dyDescent="0.2">
      <c r="J48" s="226"/>
    </row>
    <row r="49" spans="2:10" x14ac:dyDescent="0.2">
      <c r="B49" s="508"/>
      <c r="C49" s="508"/>
      <c r="J49" s="226"/>
    </row>
    <row r="50" spans="2:10" x14ac:dyDescent="0.2">
      <c r="B50" s="155"/>
      <c r="C50" s="155"/>
      <c r="J50" s="226"/>
    </row>
    <row r="51" spans="2:10" x14ac:dyDescent="0.2">
      <c r="B51" s="155"/>
      <c r="C51" s="155"/>
      <c r="J51" s="226"/>
    </row>
    <row r="52" spans="2:10" x14ac:dyDescent="0.2">
      <c r="B52" s="155"/>
      <c r="C52" s="155"/>
      <c r="J52" s="226"/>
    </row>
    <row r="53" spans="2:10" x14ac:dyDescent="0.2">
      <c r="B53" s="155"/>
      <c r="C53" s="155"/>
      <c r="J53" s="226"/>
    </row>
    <row r="54" spans="2:10" x14ac:dyDescent="0.2">
      <c r="B54" s="155"/>
      <c r="C54" s="155"/>
      <c r="J54" s="226"/>
    </row>
    <row r="55" spans="2:10" x14ac:dyDescent="0.2">
      <c r="B55" s="155"/>
      <c r="C55" s="155"/>
      <c r="J55" s="226"/>
    </row>
  </sheetData>
  <mergeCells count="5">
    <mergeCell ref="A3:C3"/>
    <mergeCell ref="A7:C7"/>
    <mergeCell ref="A8:C8"/>
    <mergeCell ref="A9:C9"/>
    <mergeCell ref="A10:C10"/>
  </mergeCells>
  <hyperlinks>
    <hyperlink ref="C1" location="Indice!A1" display="Indice" xr:uid="{6D63D104-94FB-4C39-84AA-EC370E89460F}"/>
  </hyperlinks>
  <printOptions horizontalCentered="1"/>
  <pageMargins left="0.31496062992125984" right="0.70866141732283472" top="0.74803149606299213" bottom="0.74803149606299213" header="0.31496062992125984" footer="0.31496062992125984"/>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rgb="FF92D050"/>
    <pageSetUpPr fitToPage="1"/>
  </sheetPr>
  <dimension ref="A1:S18"/>
  <sheetViews>
    <sheetView showGridLines="0" zoomScale="90" zoomScaleNormal="90" workbookViewId="0">
      <selection activeCell="A16" sqref="A16:I16"/>
    </sheetView>
  </sheetViews>
  <sheetFormatPr baseColWidth="10" defaultColWidth="11.42578125" defaultRowHeight="12.75" x14ac:dyDescent="0.2"/>
  <cols>
    <col min="1" max="8" width="11.42578125" style="212"/>
    <col min="9" max="9" width="21.140625" style="212" customWidth="1"/>
    <col min="10" max="16384" width="11.42578125" style="212"/>
  </cols>
  <sheetData>
    <row r="1" spans="1:19" ht="15" customHeight="1" x14ac:dyDescent="0.2">
      <c r="A1" s="212" t="str">
        <f>Indice!C1</f>
        <v>GRUPO VAZQUEZ S.A.E.</v>
      </c>
      <c r="I1" s="274" t="s">
        <v>100</v>
      </c>
    </row>
    <row r="5" spans="1:19" ht="15" customHeight="1" x14ac:dyDescent="0.2">
      <c r="A5" s="22"/>
      <c r="B5" s="22"/>
      <c r="C5" s="22"/>
      <c r="D5" s="22"/>
      <c r="E5" s="22"/>
      <c r="F5" s="22"/>
      <c r="G5" s="22"/>
      <c r="H5" s="22"/>
      <c r="I5" s="22"/>
    </row>
    <row r="6" spans="1:19" ht="15" customHeight="1" x14ac:dyDescent="0.2">
      <c r="A6" s="115" t="s">
        <v>723</v>
      </c>
      <c r="B6" s="115"/>
      <c r="C6" s="115"/>
      <c r="D6" s="115"/>
      <c r="E6" s="115"/>
      <c r="F6" s="115"/>
      <c r="G6" s="115"/>
      <c r="H6" s="115" t="str">
        <f>+BG!A8</f>
        <v>Al 31 de Diciembre de 2023</v>
      </c>
      <c r="I6" s="115"/>
      <c r="J6" s="2"/>
      <c r="K6" s="2"/>
      <c r="L6" s="2"/>
    </row>
    <row r="7" spans="1:19" ht="15" customHeight="1" x14ac:dyDescent="0.2">
      <c r="A7" s="530" t="s">
        <v>1030</v>
      </c>
      <c r="B7" s="116"/>
      <c r="C7" s="116"/>
      <c r="D7" s="116"/>
      <c r="E7" s="116"/>
      <c r="F7" s="116"/>
      <c r="G7" s="116"/>
      <c r="H7" s="116"/>
      <c r="I7" s="116"/>
      <c r="J7" s="2"/>
      <c r="K7" s="2"/>
      <c r="L7" s="2"/>
    </row>
    <row r="8" spans="1:19" s="172" customFormat="1" ht="15" customHeight="1" x14ac:dyDescent="0.2">
      <c r="A8" s="646"/>
      <c r="B8" s="646"/>
      <c r="C8" s="646"/>
      <c r="D8" s="646"/>
      <c r="E8" s="646"/>
      <c r="F8" s="646"/>
      <c r="G8" s="646"/>
      <c r="H8" s="646"/>
      <c r="I8" s="646"/>
      <c r="J8" s="196"/>
      <c r="K8" s="196"/>
      <c r="L8" s="196"/>
    </row>
    <row r="9" spans="1:19" ht="15" customHeight="1" x14ac:dyDescent="0.2">
      <c r="A9" s="21"/>
      <c r="B9" s="21"/>
      <c r="C9" s="21"/>
      <c r="D9" s="21"/>
      <c r="E9" s="21"/>
      <c r="F9" s="21"/>
      <c r="G9" s="21"/>
      <c r="H9" s="21"/>
      <c r="I9" s="21"/>
      <c r="J9" s="1"/>
      <c r="K9" s="1"/>
      <c r="L9" s="1"/>
    </row>
    <row r="10" spans="1:19" ht="15" customHeight="1" x14ac:dyDescent="0.2">
      <c r="A10" s="22"/>
      <c r="B10" s="22"/>
      <c r="C10" s="22"/>
      <c r="D10" s="22"/>
      <c r="E10" s="22"/>
      <c r="F10" s="22"/>
      <c r="G10" s="22"/>
      <c r="H10" s="22"/>
      <c r="I10" s="22"/>
    </row>
    <row r="11" spans="1:19" ht="15" customHeight="1" x14ac:dyDescent="0.2">
      <c r="A11" s="112" t="s">
        <v>0</v>
      </c>
      <c r="B11" s="113"/>
      <c r="C11" s="113"/>
      <c r="D11" s="113"/>
      <c r="E11" s="113"/>
      <c r="F11" s="113"/>
      <c r="G11" s="113"/>
      <c r="H11" s="113"/>
      <c r="I11" s="114"/>
      <c r="J11" s="647"/>
      <c r="K11" s="647"/>
      <c r="L11" s="647"/>
    </row>
    <row r="12" spans="1:19" ht="29.25" customHeight="1" x14ac:dyDescent="0.2">
      <c r="A12" s="648" t="s">
        <v>117</v>
      </c>
      <c r="B12" s="649"/>
      <c r="C12" s="649"/>
      <c r="D12" s="649"/>
      <c r="E12" s="649"/>
      <c r="F12" s="649"/>
      <c r="G12" s="649"/>
      <c r="H12" s="649"/>
      <c r="I12" s="650"/>
    </row>
    <row r="13" spans="1:19" ht="59.25" customHeight="1" x14ac:dyDescent="0.2">
      <c r="A13" s="651" t="s">
        <v>759</v>
      </c>
      <c r="B13" s="651"/>
      <c r="C13" s="651"/>
      <c r="D13" s="651"/>
      <c r="E13" s="651"/>
      <c r="F13" s="651"/>
      <c r="G13" s="651"/>
      <c r="H13" s="651"/>
      <c r="I13" s="652"/>
      <c r="J13" s="1"/>
      <c r="K13" s="2"/>
      <c r="L13" s="1"/>
    </row>
    <row r="14" spans="1:19" ht="71.25" customHeight="1" x14ac:dyDescent="0.2">
      <c r="A14" s="651" t="s">
        <v>761</v>
      </c>
      <c r="B14" s="651"/>
      <c r="C14" s="651"/>
      <c r="D14" s="651"/>
      <c r="E14" s="651"/>
      <c r="F14" s="651"/>
      <c r="G14" s="651"/>
      <c r="H14" s="651"/>
      <c r="I14" s="652"/>
      <c r="K14" s="445"/>
      <c r="L14" s="445"/>
      <c r="M14" s="445"/>
      <c r="N14" s="445"/>
      <c r="O14" s="445"/>
      <c r="P14" s="445"/>
      <c r="Q14" s="445"/>
      <c r="R14" s="445"/>
      <c r="S14" s="445"/>
    </row>
    <row r="15" spans="1:19" ht="27.75" customHeight="1" x14ac:dyDescent="0.2">
      <c r="A15" s="651" t="s">
        <v>762</v>
      </c>
      <c r="B15" s="651"/>
      <c r="C15" s="651"/>
      <c r="D15" s="651"/>
      <c r="E15" s="651"/>
      <c r="F15" s="651"/>
      <c r="G15" s="651"/>
      <c r="H15" s="651"/>
      <c r="I15" s="652"/>
      <c r="K15" s="653"/>
      <c r="L15" s="653"/>
      <c r="M15" s="653"/>
      <c r="N15" s="653"/>
      <c r="O15" s="653"/>
      <c r="P15" s="653"/>
      <c r="Q15" s="653"/>
      <c r="R15" s="653"/>
      <c r="S15" s="653"/>
    </row>
    <row r="16" spans="1:19" ht="30" customHeight="1" x14ac:dyDescent="0.2">
      <c r="A16" s="651" t="s">
        <v>845</v>
      </c>
      <c r="B16" s="651"/>
      <c r="C16" s="651"/>
      <c r="D16" s="651"/>
      <c r="E16" s="651"/>
      <c r="F16" s="651"/>
      <c r="G16" s="651"/>
      <c r="H16" s="651"/>
      <c r="I16" s="652"/>
      <c r="K16" s="653"/>
      <c r="L16" s="653"/>
      <c r="M16" s="653"/>
      <c r="N16" s="653"/>
      <c r="O16" s="653"/>
      <c r="P16" s="653"/>
      <c r="Q16" s="653"/>
      <c r="R16" s="653"/>
      <c r="S16" s="653"/>
    </row>
    <row r="17" spans="1:19" ht="71.25" customHeight="1" x14ac:dyDescent="0.2">
      <c r="A17" s="651" t="s">
        <v>760</v>
      </c>
      <c r="B17" s="651"/>
      <c r="C17" s="651"/>
      <c r="D17" s="651"/>
      <c r="E17" s="651"/>
      <c r="F17" s="651"/>
      <c r="G17" s="651"/>
      <c r="H17" s="651"/>
      <c r="I17" s="652"/>
      <c r="K17" s="653"/>
      <c r="L17" s="653"/>
      <c r="M17" s="653"/>
      <c r="N17" s="653"/>
      <c r="O17" s="653"/>
      <c r="P17" s="653"/>
      <c r="Q17" s="653"/>
      <c r="R17" s="653"/>
      <c r="S17" s="653"/>
    </row>
    <row r="18" spans="1:19" ht="15" customHeight="1" x14ac:dyDescent="0.2">
      <c r="A18" s="107"/>
      <c r="B18" s="151"/>
      <c r="C18" s="151"/>
      <c r="D18" s="151"/>
      <c r="E18" s="151"/>
      <c r="F18" s="151"/>
      <c r="G18" s="151"/>
      <c r="H18" s="151"/>
      <c r="I18" s="306"/>
    </row>
  </sheetData>
  <mergeCells count="11">
    <mergeCell ref="A8:I8"/>
    <mergeCell ref="J11:L11"/>
    <mergeCell ref="A12:I12"/>
    <mergeCell ref="A13:I13"/>
    <mergeCell ref="A17:I17"/>
    <mergeCell ref="A15:I15"/>
    <mergeCell ref="A14:I14"/>
    <mergeCell ref="A16:I16"/>
    <mergeCell ref="K15:S15"/>
    <mergeCell ref="K16:S16"/>
    <mergeCell ref="K17:S17"/>
  </mergeCells>
  <hyperlinks>
    <hyperlink ref="I1" location="BG!A1" display="BG" xr:uid="{00000000-0004-0000-0500-000000000000}"/>
  </hyperlinks>
  <printOptions horizontalCentered="1"/>
  <pageMargins left="0.31496062992125984" right="0.70866141732283472" top="0.74803149606299213" bottom="0.74803149606299213" header="0.31496062992125984" footer="0.31496062992125984"/>
  <pageSetup paperSize="9" scale="4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rgb="FF92D050"/>
    <pageSetUpPr fitToPage="1"/>
  </sheetPr>
  <dimension ref="A1:J82"/>
  <sheetViews>
    <sheetView showGridLines="0" zoomScale="90" zoomScaleNormal="90" workbookViewId="0">
      <selection activeCell="A10" sqref="A10:I10"/>
    </sheetView>
  </sheetViews>
  <sheetFormatPr baseColWidth="10" defaultColWidth="11.42578125" defaultRowHeight="12.75" x14ac:dyDescent="0.2"/>
  <cols>
    <col min="1" max="1" width="31.42578125" style="212" customWidth="1"/>
    <col min="2" max="2" width="14.85546875" style="212" customWidth="1"/>
    <col min="3" max="3" width="15.42578125" style="212" customWidth="1"/>
    <col min="4" max="5" width="11.42578125" style="212"/>
    <col min="6" max="6" width="14.42578125" style="212" customWidth="1"/>
    <col min="7" max="7" width="15.42578125" style="212" customWidth="1"/>
    <col min="8" max="8" width="11.42578125" style="212"/>
    <col min="9" max="9" width="16.85546875" style="212" customWidth="1"/>
    <col min="10" max="16384" width="11.42578125" style="212"/>
  </cols>
  <sheetData>
    <row r="1" spans="1:10" ht="15" customHeight="1" x14ac:dyDescent="0.2">
      <c r="A1" s="212" t="str">
        <f>Indice!C1</f>
        <v>GRUPO VAZQUEZ S.A.E.</v>
      </c>
      <c r="I1" s="274" t="s">
        <v>100</v>
      </c>
    </row>
    <row r="2" spans="1:10" ht="15" customHeight="1" x14ac:dyDescent="0.2"/>
    <row r="3" spans="1:10" ht="15" customHeight="1" x14ac:dyDescent="0.2"/>
    <row r="4" spans="1:10" ht="15" customHeight="1" x14ac:dyDescent="0.2"/>
    <row r="5" spans="1:10" ht="15" customHeight="1" x14ac:dyDescent="0.2"/>
    <row r="6" spans="1:10" s="172" customFormat="1" ht="15" customHeight="1" x14ac:dyDescent="0.2">
      <c r="A6" s="684" t="s">
        <v>1</v>
      </c>
      <c r="B6" s="628"/>
      <c r="C6" s="628"/>
      <c r="D6" s="628"/>
      <c r="E6" s="628"/>
      <c r="F6" s="628"/>
      <c r="G6" s="628"/>
      <c r="H6" s="628"/>
      <c r="I6" s="685"/>
    </row>
    <row r="7" spans="1:10" s="172" customFormat="1" ht="25.5" customHeight="1" x14ac:dyDescent="0.2">
      <c r="A7" s="686" t="s">
        <v>118</v>
      </c>
      <c r="B7" s="687"/>
      <c r="C7" s="687"/>
      <c r="D7" s="687"/>
      <c r="E7" s="687"/>
      <c r="F7" s="687"/>
      <c r="G7" s="687"/>
      <c r="H7" s="687"/>
      <c r="I7" s="688"/>
      <c r="J7" s="31"/>
    </row>
    <row r="8" spans="1:10" s="172" customFormat="1" ht="15" customHeight="1" x14ac:dyDescent="0.2">
      <c r="A8" s="106"/>
      <c r="B8" s="212"/>
      <c r="C8" s="212"/>
      <c r="D8" s="212"/>
      <c r="E8" s="212"/>
      <c r="F8" s="212"/>
      <c r="G8" s="212"/>
      <c r="H8" s="212"/>
      <c r="I8" s="208"/>
    </row>
    <row r="9" spans="1:10" s="172" customFormat="1" ht="15" customHeight="1" x14ac:dyDescent="0.2">
      <c r="A9" s="673" t="s">
        <v>142</v>
      </c>
      <c r="B9" s="674"/>
      <c r="C9" s="674"/>
      <c r="D9" s="674"/>
      <c r="E9" s="674"/>
      <c r="F9" s="674"/>
      <c r="G9" s="674"/>
      <c r="H9" s="674"/>
      <c r="I9" s="675"/>
      <c r="J9" s="31"/>
    </row>
    <row r="10" spans="1:10" s="172" customFormat="1" ht="55.5" customHeight="1" x14ac:dyDescent="0.2">
      <c r="A10" s="654" t="s">
        <v>752</v>
      </c>
      <c r="B10" s="655"/>
      <c r="C10" s="655"/>
      <c r="D10" s="655"/>
      <c r="E10" s="655"/>
      <c r="F10" s="655"/>
      <c r="G10" s="655"/>
      <c r="H10" s="655"/>
      <c r="I10" s="656"/>
    </row>
    <row r="11" spans="1:10" s="172" customFormat="1" ht="15" customHeight="1" x14ac:dyDescent="0.2">
      <c r="A11" s="307"/>
      <c r="B11" s="308"/>
      <c r="C11" s="308"/>
      <c r="D11" s="308"/>
      <c r="E11" s="308"/>
      <c r="F11" s="308"/>
      <c r="G11" s="308"/>
      <c r="H11" s="308"/>
      <c r="I11" s="309"/>
    </row>
    <row r="12" spans="1:10" s="172" customFormat="1" ht="15" customHeight="1" x14ac:dyDescent="0.2">
      <c r="A12" s="665" t="s">
        <v>86</v>
      </c>
      <c r="B12" s="666"/>
      <c r="C12" s="666"/>
      <c r="D12" s="666"/>
      <c r="E12" s="666"/>
      <c r="F12" s="666"/>
      <c r="G12" s="666"/>
      <c r="H12" s="666"/>
      <c r="I12" s="667"/>
      <c r="J12" s="31"/>
    </row>
    <row r="13" spans="1:10" s="172" customFormat="1" ht="42.75" customHeight="1" x14ac:dyDescent="0.2">
      <c r="A13" s="676" t="s">
        <v>119</v>
      </c>
      <c r="B13" s="677"/>
      <c r="C13" s="677"/>
      <c r="D13" s="677"/>
      <c r="E13" s="677"/>
      <c r="F13" s="677"/>
      <c r="G13" s="677"/>
      <c r="H13" s="677"/>
      <c r="I13" s="678"/>
    </row>
    <row r="14" spans="1:10" s="172" customFormat="1" ht="15" customHeight="1" x14ac:dyDescent="0.2">
      <c r="A14" s="668"/>
      <c r="B14" s="669"/>
      <c r="C14" s="669"/>
      <c r="D14" s="669"/>
      <c r="E14" s="669"/>
      <c r="F14" s="669"/>
      <c r="G14" s="669"/>
      <c r="H14" s="669"/>
      <c r="I14" s="670"/>
    </row>
    <row r="15" spans="1:10" s="172" customFormat="1" ht="15" customHeight="1" x14ac:dyDescent="0.2">
      <c r="A15" s="665" t="s">
        <v>87</v>
      </c>
      <c r="B15" s="666"/>
      <c r="C15" s="666"/>
      <c r="D15" s="666"/>
      <c r="E15" s="666"/>
      <c r="F15" s="666"/>
      <c r="G15" s="666"/>
      <c r="H15" s="666"/>
      <c r="I15" s="667"/>
      <c r="J15" s="31"/>
    </row>
    <row r="16" spans="1:10" s="172" customFormat="1" ht="15" customHeight="1" x14ac:dyDescent="0.2">
      <c r="A16" s="676" t="s">
        <v>901</v>
      </c>
      <c r="B16" s="677"/>
      <c r="C16" s="677"/>
      <c r="D16" s="677"/>
      <c r="E16" s="677"/>
      <c r="F16" s="677"/>
      <c r="G16" s="677"/>
      <c r="H16" s="677"/>
      <c r="I16" s="678"/>
    </row>
    <row r="17" spans="1:10" s="172" customFormat="1" ht="28.5" customHeight="1" x14ac:dyDescent="0.2">
      <c r="A17" s="676" t="s">
        <v>120</v>
      </c>
      <c r="B17" s="677"/>
      <c r="C17" s="677"/>
      <c r="D17" s="677"/>
      <c r="E17" s="677"/>
      <c r="F17" s="677"/>
      <c r="G17" s="677"/>
      <c r="H17" s="677"/>
      <c r="I17" s="678"/>
    </row>
    <row r="18" spans="1:10" s="172" customFormat="1" ht="15" customHeight="1" thickBot="1" x14ac:dyDescent="0.25">
      <c r="A18" s="310"/>
      <c r="B18" s="657" t="s">
        <v>1075</v>
      </c>
      <c r="C18" s="657"/>
      <c r="D18" s="657"/>
      <c r="E18" s="466"/>
      <c r="F18" s="466"/>
      <c r="G18" s="53"/>
      <c r="H18" s="212"/>
      <c r="I18" s="208"/>
    </row>
    <row r="19" spans="1:10" s="172" customFormat="1" ht="44.25" customHeight="1" x14ac:dyDescent="0.2">
      <c r="A19" s="310"/>
      <c r="B19" s="658"/>
      <c r="C19" s="658"/>
      <c r="D19" s="658"/>
      <c r="E19" s="569" t="s">
        <v>841</v>
      </c>
      <c r="F19" s="569" t="s">
        <v>842</v>
      </c>
      <c r="G19" s="53"/>
      <c r="H19" s="212"/>
      <c r="I19" s="208"/>
      <c r="J19" s="311"/>
    </row>
    <row r="20" spans="1:10" s="172" customFormat="1" ht="15" customHeight="1" x14ac:dyDescent="0.2">
      <c r="A20" s="310"/>
      <c r="B20" s="659" t="s">
        <v>843</v>
      </c>
      <c r="C20" s="659"/>
      <c r="D20" s="659"/>
      <c r="E20" s="576">
        <v>7263.59</v>
      </c>
      <c r="F20" s="467"/>
      <c r="H20" s="212"/>
      <c r="I20" s="208"/>
    </row>
    <row r="21" spans="1:10" s="172" customFormat="1" ht="15" customHeight="1" thickBot="1" x14ac:dyDescent="0.25">
      <c r="A21" s="310"/>
      <c r="B21" s="660" t="s">
        <v>844</v>
      </c>
      <c r="C21" s="660"/>
      <c r="D21" s="660"/>
      <c r="E21" s="468"/>
      <c r="F21" s="577">
        <v>7283.62</v>
      </c>
      <c r="H21" s="212"/>
      <c r="I21" s="208"/>
      <c r="J21" s="53"/>
    </row>
    <row r="22" spans="1:10" s="172" customFormat="1" ht="15" customHeight="1" thickBot="1" x14ac:dyDescent="0.25">
      <c r="A22" s="310"/>
      <c r="B22" s="679" t="s">
        <v>949</v>
      </c>
      <c r="C22" s="679"/>
      <c r="D22" s="679"/>
      <c r="E22" s="466"/>
      <c r="F22" s="466"/>
      <c r="G22" s="53"/>
      <c r="H22" s="212"/>
      <c r="I22" s="208"/>
      <c r="J22" s="53"/>
    </row>
    <row r="23" spans="1:10" s="172" customFormat="1" ht="39.75" customHeight="1" x14ac:dyDescent="0.2">
      <c r="A23" s="310"/>
      <c r="B23" s="680"/>
      <c r="C23" s="680"/>
      <c r="D23" s="680"/>
      <c r="E23" s="569" t="s">
        <v>841</v>
      </c>
      <c r="F23" s="569" t="s">
        <v>842</v>
      </c>
      <c r="G23" s="53"/>
      <c r="H23" s="212"/>
      <c r="I23" s="208"/>
      <c r="J23" s="53"/>
    </row>
    <row r="24" spans="1:10" s="172" customFormat="1" ht="15" customHeight="1" x14ac:dyDescent="0.2">
      <c r="A24" s="310"/>
      <c r="B24" s="659" t="s">
        <v>843</v>
      </c>
      <c r="C24" s="659"/>
      <c r="D24" s="659"/>
      <c r="E24" s="576">
        <v>7322.9</v>
      </c>
      <c r="F24" s="467"/>
      <c r="G24" s="53"/>
      <c r="H24" s="212"/>
      <c r="I24" s="208"/>
    </row>
    <row r="25" spans="1:10" s="172" customFormat="1" ht="15" customHeight="1" thickBot="1" x14ac:dyDescent="0.25">
      <c r="A25" s="310"/>
      <c r="B25" s="660" t="s">
        <v>844</v>
      </c>
      <c r="C25" s="660"/>
      <c r="D25" s="660"/>
      <c r="E25" s="468"/>
      <c r="F25" s="577">
        <v>7339.62</v>
      </c>
      <c r="G25" s="53"/>
      <c r="H25" s="53"/>
      <c r="I25" s="312"/>
    </row>
    <row r="26" spans="1:10" s="172" customFormat="1" ht="15" customHeight="1" x14ac:dyDescent="0.2">
      <c r="A26" s="310"/>
      <c r="G26" s="53"/>
      <c r="H26" s="53"/>
      <c r="I26" s="312"/>
      <c r="J26" s="53"/>
    </row>
    <row r="27" spans="1:10" s="172" customFormat="1" ht="15" customHeight="1" x14ac:dyDescent="0.2">
      <c r="A27" s="209"/>
      <c r="B27" s="210"/>
      <c r="C27" s="210"/>
      <c r="D27" s="210"/>
      <c r="E27" s="210"/>
      <c r="F27" s="210"/>
      <c r="G27" s="210"/>
      <c r="H27" s="210"/>
      <c r="I27" s="211"/>
      <c r="J27" s="53"/>
    </row>
    <row r="28" spans="1:10" s="172" customFormat="1" x14ac:dyDescent="0.2">
      <c r="A28" s="665" t="s">
        <v>37</v>
      </c>
      <c r="B28" s="666"/>
      <c r="C28" s="666"/>
      <c r="D28" s="666"/>
      <c r="E28" s="666"/>
      <c r="F28" s="666"/>
      <c r="G28" s="666"/>
      <c r="H28" s="666"/>
      <c r="I28" s="667"/>
      <c r="J28" s="59"/>
    </row>
    <row r="29" spans="1:10" s="172" customFormat="1" ht="28.15" customHeight="1" x14ac:dyDescent="0.2">
      <c r="A29" s="654" t="s">
        <v>905</v>
      </c>
      <c r="B29" s="655"/>
      <c r="C29" s="655"/>
      <c r="D29" s="655"/>
      <c r="E29" s="655"/>
      <c r="F29" s="655"/>
      <c r="G29" s="655"/>
      <c r="H29" s="655"/>
      <c r="I29" s="656"/>
    </row>
    <row r="30" spans="1:10" s="172" customFormat="1" ht="15" customHeight="1" x14ac:dyDescent="0.2">
      <c r="A30" s="209"/>
      <c r="B30" s="210"/>
      <c r="C30" s="210"/>
      <c r="D30" s="210"/>
      <c r="E30" s="210"/>
      <c r="F30" s="210"/>
      <c r="G30" s="210"/>
      <c r="H30" s="210"/>
      <c r="I30" s="211"/>
      <c r="J30" s="31"/>
    </row>
    <row r="31" spans="1:10" s="172" customFormat="1" x14ac:dyDescent="0.2">
      <c r="A31" s="673" t="s">
        <v>122</v>
      </c>
      <c r="B31" s="674"/>
      <c r="C31" s="674"/>
      <c r="D31" s="674"/>
      <c r="E31" s="674"/>
      <c r="F31" s="674"/>
      <c r="G31" s="674"/>
      <c r="H31" s="674"/>
      <c r="I31" s="675"/>
    </row>
    <row r="32" spans="1:10" s="172" customFormat="1" ht="58.15" customHeight="1" x14ac:dyDescent="0.2">
      <c r="A32" s="654" t="s">
        <v>1022</v>
      </c>
      <c r="B32" s="662"/>
      <c r="C32" s="662"/>
      <c r="D32" s="662"/>
      <c r="E32" s="662"/>
      <c r="F32" s="662"/>
      <c r="G32" s="662"/>
      <c r="H32" s="662"/>
      <c r="I32" s="663"/>
    </row>
    <row r="33" spans="1:10" s="172" customFormat="1" ht="15" customHeight="1" x14ac:dyDescent="0.2">
      <c r="A33" s="668"/>
      <c r="B33" s="669"/>
      <c r="C33" s="669"/>
      <c r="D33" s="669"/>
      <c r="E33" s="669"/>
      <c r="F33" s="669"/>
      <c r="G33" s="669"/>
      <c r="H33" s="669"/>
      <c r="I33" s="670"/>
      <c r="J33" s="31"/>
    </row>
    <row r="34" spans="1:10" s="172" customFormat="1" ht="18.75" customHeight="1" x14ac:dyDescent="0.2">
      <c r="A34" s="665" t="s">
        <v>121</v>
      </c>
      <c r="B34" s="666"/>
      <c r="C34" s="666"/>
      <c r="D34" s="666"/>
      <c r="E34" s="666"/>
      <c r="F34" s="666"/>
      <c r="G34" s="666"/>
      <c r="H34" s="666"/>
      <c r="I34" s="667"/>
      <c r="J34" s="31"/>
    </row>
    <row r="35" spans="1:10" s="172" customFormat="1" ht="18" customHeight="1" x14ac:dyDescent="0.2">
      <c r="A35" s="689" t="s">
        <v>906</v>
      </c>
      <c r="B35" s="690"/>
      <c r="C35" s="690"/>
      <c r="D35" s="690"/>
      <c r="E35" s="690"/>
      <c r="F35" s="690"/>
      <c r="G35" s="690"/>
      <c r="H35" s="690"/>
      <c r="I35" s="691"/>
      <c r="J35" s="31"/>
    </row>
    <row r="36" spans="1:10" s="38" customFormat="1" ht="15" customHeight="1" x14ac:dyDescent="0.2">
      <c r="A36" s="651" t="s">
        <v>1023</v>
      </c>
      <c r="B36" s="651"/>
      <c r="C36" s="651"/>
      <c r="D36" s="651"/>
      <c r="E36" s="651"/>
      <c r="F36" s="651"/>
      <c r="G36" s="651"/>
      <c r="H36" s="651"/>
      <c r="I36" s="652"/>
      <c r="J36" s="75"/>
    </row>
    <row r="37" spans="1:10" s="38" customFormat="1" ht="15" customHeight="1" x14ac:dyDescent="0.2">
      <c r="A37" s="454"/>
      <c r="B37" s="454"/>
      <c r="C37" s="454"/>
      <c r="D37" s="454"/>
      <c r="E37" s="454"/>
      <c r="F37" s="454"/>
      <c r="G37" s="454"/>
      <c r="H37" s="454"/>
      <c r="I37" s="455"/>
      <c r="J37" s="75"/>
    </row>
    <row r="38" spans="1:10" s="172" customFormat="1" x14ac:dyDescent="0.2">
      <c r="A38" s="665" t="s">
        <v>753</v>
      </c>
      <c r="B38" s="666"/>
      <c r="C38" s="666"/>
      <c r="D38" s="666"/>
      <c r="E38" s="666"/>
      <c r="F38" s="666"/>
      <c r="G38" s="666"/>
      <c r="H38" s="666"/>
      <c r="I38" s="667"/>
    </row>
    <row r="39" spans="1:10" s="172" customFormat="1" ht="43.5" customHeight="1" x14ac:dyDescent="0.2">
      <c r="A39" s="668" t="s">
        <v>862</v>
      </c>
      <c r="B39" s="669"/>
      <c r="C39" s="669"/>
      <c r="D39" s="669"/>
      <c r="E39" s="669"/>
      <c r="F39" s="669"/>
      <c r="G39" s="669"/>
      <c r="H39" s="669"/>
      <c r="I39" s="670"/>
    </row>
    <row r="40" spans="1:10" s="172" customFormat="1" ht="15" customHeight="1" x14ac:dyDescent="0.2">
      <c r="A40" s="106"/>
      <c r="B40" s="212"/>
      <c r="C40" s="212"/>
      <c r="D40" s="212"/>
      <c r="E40" s="212"/>
      <c r="F40" s="212"/>
      <c r="G40" s="212"/>
      <c r="H40" s="212"/>
      <c r="I40" s="208"/>
    </row>
    <row r="41" spans="1:10" s="172" customFormat="1" ht="15" customHeight="1" x14ac:dyDescent="0.2">
      <c r="A41" s="219"/>
      <c r="B41" s="220"/>
      <c r="C41" s="220"/>
      <c r="D41" s="220"/>
      <c r="E41" s="220"/>
      <c r="F41" s="220"/>
      <c r="G41" s="220"/>
      <c r="H41" s="220"/>
      <c r="I41" s="221"/>
    </row>
    <row r="42" spans="1:10" s="172" customFormat="1" ht="15" customHeight="1" x14ac:dyDescent="0.2">
      <c r="A42" s="665" t="s">
        <v>754</v>
      </c>
      <c r="B42" s="666"/>
      <c r="C42" s="666"/>
      <c r="D42" s="666"/>
      <c r="E42" s="666"/>
      <c r="F42" s="666"/>
      <c r="G42" s="666"/>
      <c r="H42" s="666"/>
      <c r="I42" s="667"/>
      <c r="J42" s="31"/>
    </row>
    <row r="43" spans="1:10" s="172" customFormat="1" ht="27.75" customHeight="1" x14ac:dyDescent="0.2">
      <c r="A43" s="654" t="s">
        <v>123</v>
      </c>
      <c r="B43" s="655"/>
      <c r="C43" s="655"/>
      <c r="D43" s="655"/>
      <c r="E43" s="655"/>
      <c r="F43" s="655"/>
      <c r="G43" s="655"/>
      <c r="H43" s="655"/>
      <c r="I43" s="656"/>
      <c r="J43" s="31"/>
    </row>
    <row r="44" spans="1:10" s="172" customFormat="1" ht="15" customHeight="1" x14ac:dyDescent="0.2">
      <c r="A44" s="209"/>
      <c r="B44" s="210"/>
      <c r="C44" s="210"/>
      <c r="D44" s="210"/>
      <c r="E44" s="210"/>
      <c r="F44" s="210"/>
      <c r="G44" s="210"/>
      <c r="H44" s="210"/>
      <c r="I44" s="211"/>
    </row>
    <row r="45" spans="1:10" s="172" customFormat="1" ht="15" customHeight="1" x14ac:dyDescent="0.2">
      <c r="A45" s="665" t="s">
        <v>755</v>
      </c>
      <c r="B45" s="666"/>
      <c r="C45" s="666"/>
      <c r="D45" s="666"/>
      <c r="E45" s="666"/>
      <c r="F45" s="666"/>
      <c r="G45" s="666"/>
      <c r="H45" s="666"/>
      <c r="I45" s="667"/>
      <c r="J45" s="31"/>
    </row>
    <row r="46" spans="1:10" s="172" customFormat="1" ht="27" customHeight="1" x14ac:dyDescent="0.2">
      <c r="A46" s="654" t="s">
        <v>124</v>
      </c>
      <c r="B46" s="655"/>
      <c r="C46" s="655"/>
      <c r="D46" s="655"/>
      <c r="E46" s="655"/>
      <c r="F46" s="655"/>
      <c r="G46" s="655"/>
      <c r="H46" s="655"/>
      <c r="I46" s="656"/>
    </row>
    <row r="47" spans="1:10" s="172" customFormat="1" ht="15" customHeight="1" x14ac:dyDescent="0.2">
      <c r="A47" s="668"/>
      <c r="B47" s="669"/>
      <c r="C47" s="669"/>
      <c r="D47" s="669"/>
      <c r="E47" s="669"/>
      <c r="F47" s="669"/>
      <c r="G47" s="669"/>
      <c r="H47" s="669"/>
      <c r="I47" s="670"/>
    </row>
    <row r="48" spans="1:10" s="172" customFormat="1" ht="15" customHeight="1" x14ac:dyDescent="0.2">
      <c r="A48" s="665" t="s">
        <v>756</v>
      </c>
      <c r="B48" s="666"/>
      <c r="C48" s="666"/>
      <c r="D48" s="666"/>
      <c r="E48" s="666"/>
      <c r="F48" s="666"/>
      <c r="G48" s="666"/>
      <c r="H48" s="666"/>
      <c r="I48" s="667"/>
    </row>
    <row r="49" spans="1:10" s="172" customFormat="1" ht="104.25" customHeight="1" x14ac:dyDescent="0.2">
      <c r="A49" s="664" t="s">
        <v>1021</v>
      </c>
      <c r="B49" s="651"/>
      <c r="C49" s="651"/>
      <c r="D49" s="651"/>
      <c r="E49" s="651"/>
      <c r="F49" s="651"/>
      <c r="G49" s="651"/>
      <c r="H49" s="651"/>
      <c r="I49" s="652"/>
      <c r="J49" s="169"/>
    </row>
    <row r="50" spans="1:10" s="172" customFormat="1" ht="21" customHeight="1" x14ac:dyDescent="0.2">
      <c r="A50" s="661" t="s">
        <v>902</v>
      </c>
      <c r="B50" s="662"/>
      <c r="C50" s="662"/>
      <c r="D50" s="662"/>
      <c r="E50" s="662"/>
      <c r="F50" s="662"/>
      <c r="G50" s="662"/>
      <c r="H50" s="662"/>
      <c r="I50" s="663"/>
      <c r="J50" s="169"/>
    </row>
    <row r="51" spans="1:10" s="172" customFormat="1" ht="30.6" customHeight="1" x14ac:dyDescent="0.2">
      <c r="A51" s="654" t="s">
        <v>903</v>
      </c>
      <c r="B51" s="655"/>
      <c r="C51" s="655"/>
      <c r="D51" s="655"/>
      <c r="E51" s="655"/>
      <c r="F51" s="655"/>
      <c r="G51" s="655"/>
      <c r="H51" s="655"/>
      <c r="I51" s="656"/>
      <c r="J51" s="169"/>
    </row>
    <row r="52" spans="1:10" s="172" customFormat="1" ht="22.7" customHeight="1" x14ac:dyDescent="0.2">
      <c r="A52" s="671" t="s">
        <v>904</v>
      </c>
      <c r="B52" s="671"/>
      <c r="C52" s="671"/>
      <c r="D52" s="671"/>
      <c r="E52" s="671"/>
      <c r="F52" s="671"/>
      <c r="G52" s="671"/>
      <c r="H52" s="671"/>
      <c r="I52" s="672"/>
      <c r="J52" s="169"/>
    </row>
    <row r="53" spans="1:10" s="172" customFormat="1" ht="18" customHeight="1" x14ac:dyDescent="0.2">
      <c r="A53" s="665" t="s">
        <v>757</v>
      </c>
      <c r="B53" s="666"/>
      <c r="C53" s="666"/>
      <c r="D53" s="666"/>
      <c r="E53" s="666"/>
      <c r="F53" s="666"/>
      <c r="G53" s="666"/>
      <c r="H53" s="666"/>
      <c r="I53" s="667"/>
      <c r="J53" s="169"/>
    </row>
    <row r="54" spans="1:10" s="172" customFormat="1" ht="16.149999999999999" customHeight="1" x14ac:dyDescent="0.2">
      <c r="A54" s="654" t="s">
        <v>125</v>
      </c>
      <c r="B54" s="655"/>
      <c r="C54" s="655"/>
      <c r="D54" s="655"/>
      <c r="E54" s="655"/>
      <c r="F54" s="655"/>
      <c r="G54" s="655"/>
      <c r="H54" s="655"/>
      <c r="I54" s="656"/>
      <c r="J54" s="169"/>
    </row>
    <row r="55" spans="1:10" s="172" customFormat="1" ht="15" customHeight="1" x14ac:dyDescent="0.2">
      <c r="A55" s="222"/>
      <c r="B55" s="223"/>
      <c r="C55" s="223"/>
      <c r="D55" s="223"/>
      <c r="E55" s="223"/>
      <c r="F55" s="223"/>
      <c r="G55" s="223"/>
      <c r="H55" s="223"/>
      <c r="I55" s="224"/>
      <c r="J55" s="169"/>
    </row>
    <row r="56" spans="1:10" s="172" customFormat="1" ht="15" customHeight="1" x14ac:dyDescent="0.2">
      <c r="A56" s="665" t="s">
        <v>859</v>
      </c>
      <c r="B56" s="666"/>
      <c r="C56" s="666"/>
      <c r="D56" s="666"/>
      <c r="E56" s="666"/>
      <c r="F56" s="666"/>
      <c r="G56" s="666"/>
      <c r="H56" s="666"/>
      <c r="I56" s="667"/>
      <c r="J56" s="169"/>
    </row>
    <row r="57" spans="1:10" s="172" customFormat="1" ht="15" customHeight="1" x14ac:dyDescent="0.2">
      <c r="A57" s="654" t="s">
        <v>126</v>
      </c>
      <c r="B57" s="655"/>
      <c r="C57" s="655"/>
      <c r="D57" s="655"/>
      <c r="E57" s="655"/>
      <c r="F57" s="655"/>
      <c r="G57" s="655"/>
      <c r="H57" s="655"/>
      <c r="I57" s="656"/>
      <c r="J57" s="169"/>
    </row>
    <row r="58" spans="1:10" s="172" customFormat="1" ht="15" customHeight="1" x14ac:dyDescent="0.2">
      <c r="A58" s="209"/>
      <c r="B58" s="210"/>
      <c r="C58" s="210"/>
      <c r="D58" s="210"/>
      <c r="E58" s="210"/>
      <c r="F58" s="210"/>
      <c r="G58" s="210"/>
      <c r="H58" s="210"/>
      <c r="I58" s="211"/>
      <c r="J58" s="169"/>
    </row>
    <row r="59" spans="1:10" s="172" customFormat="1" ht="15" customHeight="1" x14ac:dyDescent="0.2">
      <c r="A59" s="665" t="s">
        <v>860</v>
      </c>
      <c r="B59" s="666"/>
      <c r="C59" s="666"/>
      <c r="D59" s="666"/>
      <c r="E59" s="666"/>
      <c r="F59" s="666"/>
      <c r="G59" s="666"/>
      <c r="H59" s="666"/>
      <c r="I59" s="667"/>
      <c r="J59" s="169"/>
    </row>
    <row r="60" spans="1:10" s="172" customFormat="1" ht="39.6" customHeight="1" x14ac:dyDescent="0.2">
      <c r="A60" s="654" t="s">
        <v>1024</v>
      </c>
      <c r="B60" s="655"/>
      <c r="C60" s="655"/>
      <c r="D60" s="655"/>
      <c r="E60" s="655"/>
      <c r="F60" s="655"/>
      <c r="G60" s="655"/>
      <c r="H60" s="655"/>
      <c r="I60" s="656"/>
      <c r="J60" s="169"/>
    </row>
    <row r="61" spans="1:10" s="172" customFormat="1" ht="13.9" customHeight="1" x14ac:dyDescent="0.2">
      <c r="A61" s="209"/>
      <c r="B61" s="210"/>
      <c r="C61" s="210"/>
      <c r="D61" s="210"/>
      <c r="E61" s="210"/>
      <c r="F61" s="210"/>
      <c r="G61" s="210"/>
      <c r="H61" s="210"/>
      <c r="I61" s="211"/>
      <c r="J61" s="169"/>
    </row>
    <row r="62" spans="1:10" s="172" customFormat="1" ht="18.600000000000001" customHeight="1" x14ac:dyDescent="0.2">
      <c r="A62" s="665" t="s">
        <v>861</v>
      </c>
      <c r="B62" s="666"/>
      <c r="C62" s="666"/>
      <c r="D62" s="666"/>
      <c r="E62" s="666"/>
      <c r="F62" s="666"/>
      <c r="G62" s="666"/>
      <c r="H62" s="666"/>
      <c r="I62" s="667"/>
      <c r="J62" s="169"/>
    </row>
    <row r="63" spans="1:10" s="172" customFormat="1" x14ac:dyDescent="0.2">
      <c r="A63" s="654" t="s">
        <v>1025</v>
      </c>
      <c r="B63" s="655"/>
      <c r="C63" s="655"/>
      <c r="D63" s="655"/>
      <c r="E63" s="655"/>
      <c r="F63" s="655"/>
      <c r="G63" s="655"/>
      <c r="H63" s="655"/>
      <c r="I63" s="656"/>
      <c r="J63" s="169"/>
    </row>
    <row r="64" spans="1:10" s="172" customFormat="1" ht="15" customHeight="1" x14ac:dyDescent="0.2">
      <c r="A64" s="106"/>
      <c r="B64" s="212"/>
      <c r="C64" s="212"/>
      <c r="D64" s="212"/>
      <c r="E64" s="212"/>
      <c r="F64" s="212"/>
      <c r="G64" s="212"/>
      <c r="H64" s="212"/>
      <c r="I64" s="208"/>
      <c r="J64" s="169"/>
    </row>
    <row r="65" spans="1:9" s="20" customFormat="1" ht="15" customHeight="1" x14ac:dyDescent="0.2">
      <c r="A65" s="681"/>
      <c r="B65" s="682"/>
      <c r="C65" s="682"/>
      <c r="D65" s="682"/>
      <c r="E65" s="682"/>
      <c r="F65" s="682"/>
      <c r="G65" s="682"/>
      <c r="H65" s="682"/>
      <c r="I65" s="683"/>
    </row>
    <row r="66" spans="1:9" s="172" customFormat="1" ht="15" customHeight="1" x14ac:dyDescent="0.2"/>
    <row r="67" spans="1:9" s="172" customFormat="1" ht="15" customHeight="1" x14ac:dyDescent="0.2"/>
    <row r="68" spans="1:9" s="172" customFormat="1" ht="15" customHeight="1" x14ac:dyDescent="0.2">
      <c r="A68" s="145"/>
    </row>
    <row r="69" spans="1:9" s="172" customFormat="1" ht="15" customHeight="1" x14ac:dyDescent="0.2"/>
    <row r="70" spans="1:9" s="172" customFormat="1" ht="15" customHeight="1" x14ac:dyDescent="0.2"/>
    <row r="71" spans="1:9" ht="15" customHeight="1" x14ac:dyDescent="0.2"/>
    <row r="72" spans="1:9" ht="15" customHeight="1" x14ac:dyDescent="0.2"/>
    <row r="73" spans="1:9" ht="15" customHeight="1" x14ac:dyDescent="0.2"/>
    <row r="74" spans="1:9" ht="15" customHeight="1" x14ac:dyDescent="0.2"/>
    <row r="75" spans="1:9" ht="15" customHeight="1" x14ac:dyDescent="0.2"/>
    <row r="76" spans="1:9" ht="15" customHeight="1" x14ac:dyDescent="0.2"/>
    <row r="77" spans="1:9" ht="15" customHeight="1" x14ac:dyDescent="0.2"/>
    <row r="78" spans="1:9" ht="15" customHeight="1" x14ac:dyDescent="0.2"/>
    <row r="82" spans="6:10" x14ac:dyDescent="0.2">
      <c r="F82" s="651"/>
      <c r="G82" s="651"/>
      <c r="H82" s="651"/>
      <c r="I82" s="651"/>
      <c r="J82" s="651"/>
    </row>
  </sheetData>
  <mergeCells count="48">
    <mergeCell ref="A6:I6"/>
    <mergeCell ref="A42:I42"/>
    <mergeCell ref="A45:I45"/>
    <mergeCell ref="A43:I43"/>
    <mergeCell ref="A13:I13"/>
    <mergeCell ref="A7:I7"/>
    <mergeCell ref="A12:I12"/>
    <mergeCell ref="A10:I10"/>
    <mergeCell ref="A31:I31"/>
    <mergeCell ref="A34:I34"/>
    <mergeCell ref="A35:I35"/>
    <mergeCell ref="F82:J82"/>
    <mergeCell ref="A63:I63"/>
    <mergeCell ref="A9:I9"/>
    <mergeCell ref="A17:I17"/>
    <mergeCell ref="A16:I16"/>
    <mergeCell ref="A33:I33"/>
    <mergeCell ref="A14:I14"/>
    <mergeCell ref="A15:I15"/>
    <mergeCell ref="B22:D22"/>
    <mergeCell ref="B23:D23"/>
    <mergeCell ref="B24:D24"/>
    <mergeCell ref="B25:D25"/>
    <mergeCell ref="A29:I29"/>
    <mergeCell ref="A32:I32"/>
    <mergeCell ref="A65:I65"/>
    <mergeCell ref="A62:I62"/>
    <mergeCell ref="A60:I60"/>
    <mergeCell ref="A56:I56"/>
    <mergeCell ref="A52:I52"/>
    <mergeCell ref="A53:I53"/>
    <mergeCell ref="A57:I57"/>
    <mergeCell ref="A54:I54"/>
    <mergeCell ref="A59:I59"/>
    <mergeCell ref="A51:I51"/>
    <mergeCell ref="B18:D18"/>
    <mergeCell ref="B19:D19"/>
    <mergeCell ref="B20:D20"/>
    <mergeCell ref="B21:D21"/>
    <mergeCell ref="A50:I50"/>
    <mergeCell ref="A46:I46"/>
    <mergeCell ref="A49:I49"/>
    <mergeCell ref="A28:I28"/>
    <mergeCell ref="A38:I38"/>
    <mergeCell ref="A39:I39"/>
    <mergeCell ref="A47:I47"/>
    <mergeCell ref="A48:I48"/>
    <mergeCell ref="A36:I36"/>
  </mergeCells>
  <hyperlinks>
    <hyperlink ref="I1" location="BG!A1" display="BG" xr:uid="{00000000-0004-0000-0600-000000000000}"/>
  </hyperlinks>
  <printOptions horizontalCentered="1"/>
  <pageMargins left="0.31496062992125984" right="0.70866141732283472" top="0.74803149606299213" bottom="0.74803149606299213" header="0.31496062992125984" footer="0.31496062992125984"/>
  <pageSetup paperSize="9" scale="5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92D050"/>
    <pageSetUpPr fitToPage="1"/>
  </sheetPr>
  <dimension ref="A1:I32"/>
  <sheetViews>
    <sheetView showGridLines="0" zoomScale="85" zoomScaleNormal="85" workbookViewId="0">
      <selection activeCell="F20" sqref="F20"/>
    </sheetView>
  </sheetViews>
  <sheetFormatPr baseColWidth="10" defaultColWidth="11.42578125" defaultRowHeight="12.75" x14ac:dyDescent="0.2"/>
  <cols>
    <col min="1" max="1" width="45.42578125" style="212" customWidth="1"/>
    <col min="2" max="2" width="5.85546875" style="212" customWidth="1"/>
    <col min="3" max="4" width="19.42578125" style="212" customWidth="1"/>
    <col min="5" max="5" width="13.85546875" style="212" customWidth="1"/>
    <col min="6" max="6" width="16.5703125" style="212" customWidth="1"/>
    <col min="7" max="7" width="13.42578125" style="212" bestFit="1" customWidth="1"/>
    <col min="8" max="8" width="39.7109375" style="212" bestFit="1" customWidth="1"/>
    <col min="9" max="9" width="13.7109375" style="212" customWidth="1"/>
    <col min="10" max="16384" width="11.42578125" style="212"/>
  </cols>
  <sheetData>
    <row r="1" spans="1:9" x14ac:dyDescent="0.2">
      <c r="A1" s="212" t="str">
        <f>Indice!C1</f>
        <v>GRUPO VAZQUEZ S.A.E.</v>
      </c>
      <c r="E1" s="274" t="s">
        <v>100</v>
      </c>
      <c r="F1" s="30"/>
    </row>
    <row r="2" spans="1:9" x14ac:dyDescent="0.2">
      <c r="F2" s="30"/>
    </row>
    <row r="3" spans="1:9" ht="15" x14ac:dyDescent="0.25">
      <c r="F3"/>
      <c r="G3"/>
      <c r="H3"/>
      <c r="I3"/>
    </row>
    <row r="4" spans="1:9" ht="15" x14ac:dyDescent="0.25">
      <c r="F4"/>
      <c r="G4"/>
      <c r="H4"/>
      <c r="I4"/>
    </row>
    <row r="5" spans="1:9" ht="15" x14ac:dyDescent="0.25">
      <c r="F5"/>
      <c r="G5"/>
      <c r="H5"/>
      <c r="I5"/>
    </row>
    <row r="6" spans="1:9" ht="15" x14ac:dyDescent="0.25">
      <c r="A6" s="93" t="s">
        <v>312</v>
      </c>
      <c r="B6" s="93"/>
      <c r="C6" s="93"/>
      <c r="D6" s="93"/>
      <c r="F6"/>
      <c r="G6"/>
      <c r="H6"/>
      <c r="I6"/>
    </row>
    <row r="7" spans="1:9" ht="15" x14ac:dyDescent="0.25">
      <c r="A7" s="228" t="s">
        <v>210</v>
      </c>
      <c r="B7" s="228"/>
      <c r="F7"/>
      <c r="G7"/>
      <c r="H7"/>
      <c r="I7"/>
    </row>
    <row r="8" spans="1:9" ht="15" x14ac:dyDescent="0.25">
      <c r="A8" s="228"/>
      <c r="B8" s="228"/>
      <c r="F8"/>
      <c r="G8"/>
      <c r="H8"/>
      <c r="I8"/>
    </row>
    <row r="9" spans="1:9" ht="15" x14ac:dyDescent="0.25">
      <c r="A9" s="159" t="s">
        <v>4</v>
      </c>
      <c r="F9"/>
      <c r="G9"/>
      <c r="H9"/>
      <c r="I9"/>
    </row>
    <row r="10" spans="1:9" ht="15" x14ac:dyDescent="0.25">
      <c r="A10" s="159"/>
      <c r="C10" s="692" t="s">
        <v>210</v>
      </c>
      <c r="D10" s="692"/>
      <c r="F10"/>
      <c r="G10"/>
      <c r="H10"/>
      <c r="I10"/>
    </row>
    <row r="11" spans="1:9" ht="15" x14ac:dyDescent="0.25">
      <c r="A11" s="161" t="s">
        <v>5</v>
      </c>
      <c r="B11" s="162"/>
      <c r="C11" s="463" t="s">
        <v>1075</v>
      </c>
      <c r="D11" s="463" t="s">
        <v>949</v>
      </c>
      <c r="F11"/>
      <c r="G11"/>
      <c r="H11"/>
      <c r="I11"/>
    </row>
    <row r="12" spans="1:9" ht="15" x14ac:dyDescent="0.25">
      <c r="A12" s="25"/>
      <c r="B12" s="162"/>
      <c r="C12" s="314"/>
      <c r="D12" s="314"/>
      <c r="F12"/>
      <c r="G12"/>
      <c r="H12"/>
      <c r="I12"/>
    </row>
    <row r="13" spans="1:9" ht="15" x14ac:dyDescent="0.25">
      <c r="A13" s="164" t="s">
        <v>2</v>
      </c>
      <c r="B13" s="162"/>
      <c r="C13" s="158">
        <v>12101.141</v>
      </c>
      <c r="D13" s="158">
        <v>3661.45</v>
      </c>
      <c r="E13" s="155"/>
      <c r="F13"/>
      <c r="G13"/>
      <c r="H13"/>
      <c r="I13"/>
    </row>
    <row r="14" spans="1:9" ht="15" x14ac:dyDescent="0.25">
      <c r="A14" s="160" t="s">
        <v>763</v>
      </c>
      <c r="B14" s="163"/>
      <c r="C14" s="158">
        <v>4215.7420000000002</v>
      </c>
      <c r="D14" s="158">
        <v>8475.9120000000003</v>
      </c>
      <c r="E14" s="155"/>
      <c r="F14"/>
      <c r="G14"/>
      <c r="H14"/>
      <c r="I14"/>
    </row>
    <row r="15" spans="1:9" ht="15" x14ac:dyDescent="0.25">
      <c r="A15" s="164" t="s">
        <v>311</v>
      </c>
      <c r="B15" s="163"/>
      <c r="C15" s="158">
        <v>3371519.0660000001</v>
      </c>
      <c r="D15" s="158">
        <v>678791.22</v>
      </c>
      <c r="E15" s="155"/>
      <c r="F15"/>
      <c r="G15"/>
      <c r="H15"/>
      <c r="I15"/>
    </row>
    <row r="16" spans="1:9" ht="15" x14ac:dyDescent="0.25">
      <c r="A16" s="164" t="s">
        <v>310</v>
      </c>
      <c r="B16" s="163"/>
      <c r="C16" s="158">
        <v>870939.74200000009</v>
      </c>
      <c r="D16" s="158">
        <v>291279.25900000008</v>
      </c>
      <c r="E16" s="155"/>
      <c r="F16"/>
      <c r="G16"/>
      <c r="H16"/>
      <c r="I16"/>
    </row>
    <row r="17" spans="1:9" ht="15.75" thickBot="1" x14ac:dyDescent="0.3">
      <c r="A17" s="165" t="s">
        <v>3</v>
      </c>
      <c r="B17" s="166"/>
      <c r="C17" s="315">
        <f>SUM($C$13:C16)</f>
        <v>4258775.6909999996</v>
      </c>
      <c r="D17" s="315">
        <f>SUM($D$13:D16)</f>
        <v>982207.84100000001</v>
      </c>
      <c r="E17" s="155"/>
      <c r="F17"/>
      <c r="G17"/>
      <c r="H17"/>
      <c r="I17"/>
    </row>
    <row r="18" spans="1:9" ht="15.75" thickTop="1" x14ac:dyDescent="0.25">
      <c r="C18" s="155"/>
      <c r="D18" s="155"/>
      <c r="F18"/>
      <c r="G18"/>
      <c r="H18"/>
      <c r="I18"/>
    </row>
    <row r="19" spans="1:9" ht="15" x14ac:dyDescent="0.25">
      <c r="C19" s="155"/>
      <c r="D19" s="155"/>
      <c r="F19"/>
      <c r="G19"/>
      <c r="H19"/>
      <c r="I19"/>
    </row>
    <row r="20" spans="1:9" ht="15" x14ac:dyDescent="0.25">
      <c r="F20"/>
      <c r="G20"/>
      <c r="H20"/>
      <c r="I20"/>
    </row>
    <row r="21" spans="1:9" ht="15" x14ac:dyDescent="0.25">
      <c r="F21"/>
      <c r="G21"/>
      <c r="H21"/>
      <c r="I21"/>
    </row>
    <row r="22" spans="1:9" ht="15" x14ac:dyDescent="0.25">
      <c r="F22"/>
    </row>
    <row r="23" spans="1:9" ht="15" x14ac:dyDescent="0.25">
      <c r="F23" s="513"/>
    </row>
    <row r="24" spans="1:9" ht="15" x14ac:dyDescent="0.25">
      <c r="F24"/>
    </row>
    <row r="25" spans="1:9" ht="15" x14ac:dyDescent="0.25">
      <c r="F25"/>
    </row>
    <row r="26" spans="1:9" ht="15" x14ac:dyDescent="0.25">
      <c r="F26"/>
    </row>
    <row r="27" spans="1:9" ht="15" x14ac:dyDescent="0.25">
      <c r="F27"/>
    </row>
    <row r="28" spans="1:9" ht="15" x14ac:dyDescent="0.25">
      <c r="C28" s="378"/>
      <c r="F28"/>
    </row>
    <row r="29" spans="1:9" ht="15" x14ac:dyDescent="0.25">
      <c r="C29" s="378"/>
      <c r="F29"/>
    </row>
    <row r="30" spans="1:9" ht="15" x14ac:dyDescent="0.25">
      <c r="C30" s="378"/>
      <c r="F30"/>
    </row>
    <row r="31" spans="1:9" ht="15" x14ac:dyDescent="0.25">
      <c r="C31" s="378"/>
      <c r="F31"/>
    </row>
    <row r="32" spans="1:9" ht="15" x14ac:dyDescent="0.25">
      <c r="C32" s="378"/>
      <c r="F32"/>
    </row>
  </sheetData>
  <mergeCells count="1">
    <mergeCell ref="C10:D10"/>
  </mergeCells>
  <hyperlinks>
    <hyperlink ref="E1" location="BG!A1" display="BG" xr:uid="{00000000-0004-0000-0700-000000000000}"/>
  </hyperlinks>
  <printOptions horizontalCentered="1"/>
  <pageMargins left="0.31496062992125984" right="0.70866141732283472" top="0.74803149606299213" bottom="0.74803149606299213" header="0.31496062992125984" footer="0.31496062992125984"/>
  <pageSetup paperSize="9" scale="44"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rgb="FF92D050"/>
    <pageSetUpPr fitToPage="1"/>
  </sheetPr>
  <dimension ref="A1:F23"/>
  <sheetViews>
    <sheetView showGridLines="0" zoomScale="85" zoomScaleNormal="85" workbookViewId="0">
      <selection activeCell="E28" sqref="E28"/>
    </sheetView>
  </sheetViews>
  <sheetFormatPr baseColWidth="10" defaultColWidth="11.42578125" defaultRowHeight="12.75" x14ac:dyDescent="0.2"/>
  <cols>
    <col min="1" max="1" width="72.85546875" style="212" bestFit="1" customWidth="1"/>
    <col min="2" max="2" width="16.140625" style="212" customWidth="1"/>
    <col min="3" max="3" width="18.28515625" style="212" customWidth="1"/>
    <col min="4" max="4" width="12.28515625" style="155" bestFit="1" customWidth="1"/>
    <col min="5" max="5" width="5.28515625" style="212" customWidth="1"/>
    <col min="6" max="6" width="11.42578125" style="53"/>
    <col min="7" max="16384" width="11.42578125" style="212"/>
  </cols>
  <sheetData>
    <row r="1" spans="1:5" x14ac:dyDescent="0.2">
      <c r="A1" s="53" t="str">
        <f>Indice!C1</f>
        <v>GRUPO VAZQUEZ S.A.E.</v>
      </c>
      <c r="B1" s="53"/>
      <c r="C1" s="53"/>
      <c r="D1" s="567"/>
      <c r="E1" s="198" t="s">
        <v>100</v>
      </c>
    </row>
    <row r="2" spans="1:5" x14ac:dyDescent="0.2">
      <c r="A2" s="53"/>
      <c r="B2" s="53"/>
      <c r="C2" s="53"/>
      <c r="D2" s="238"/>
      <c r="E2" s="53"/>
    </row>
    <row r="3" spans="1:5" x14ac:dyDescent="0.2">
      <c r="A3" s="53"/>
      <c r="B3" s="53"/>
      <c r="C3" s="53"/>
      <c r="D3" s="238"/>
      <c r="E3" s="53"/>
    </row>
    <row r="4" spans="1:5" x14ac:dyDescent="0.2">
      <c r="A4" s="53"/>
      <c r="B4" s="53"/>
      <c r="C4" s="53"/>
      <c r="D4" s="238"/>
      <c r="E4" s="53"/>
    </row>
    <row r="5" spans="1:5" x14ac:dyDescent="0.2">
      <c r="A5" s="693" t="s">
        <v>195</v>
      </c>
      <c r="B5" s="693"/>
      <c r="C5" s="693"/>
      <c r="D5" s="238"/>
      <c r="E5" s="53"/>
    </row>
    <row r="6" spans="1:5" x14ac:dyDescent="0.2">
      <c r="A6" s="228" t="s">
        <v>210</v>
      </c>
      <c r="B6" s="53"/>
      <c r="C6" s="53"/>
      <c r="D6" s="238"/>
      <c r="E6" s="53"/>
    </row>
    <row r="7" spans="1:5" x14ac:dyDescent="0.2">
      <c r="A7" s="228"/>
      <c r="B7" s="53"/>
      <c r="C7" s="53"/>
      <c r="D7" s="238"/>
      <c r="E7" s="53"/>
    </row>
    <row r="8" spans="1:5" x14ac:dyDescent="0.2">
      <c r="A8" s="52" t="s">
        <v>4</v>
      </c>
      <c r="B8" s="53"/>
      <c r="C8" s="53"/>
      <c r="D8" s="238"/>
      <c r="E8" s="53"/>
    </row>
    <row r="9" spans="1:5" x14ac:dyDescent="0.2">
      <c r="A9" s="52"/>
      <c r="B9" s="692" t="s">
        <v>210</v>
      </c>
      <c r="C9" s="692"/>
      <c r="D9" s="238"/>
      <c r="E9" s="53"/>
    </row>
    <row r="10" spans="1:5" x14ac:dyDescent="0.2">
      <c r="A10" s="161" t="s">
        <v>5</v>
      </c>
      <c r="B10" s="463" t="s">
        <v>1075</v>
      </c>
      <c r="C10" s="463" t="s">
        <v>949</v>
      </c>
      <c r="D10" s="238"/>
      <c r="E10" s="53"/>
    </row>
    <row r="11" spans="1:5" x14ac:dyDescent="0.2">
      <c r="A11" s="53" t="s">
        <v>319</v>
      </c>
      <c r="B11" s="158">
        <v>9219374.5240000002</v>
      </c>
      <c r="C11" s="158">
        <v>2222601.1209999998</v>
      </c>
      <c r="D11" s="238"/>
      <c r="E11" s="53"/>
    </row>
    <row r="12" spans="1:5" x14ac:dyDescent="0.2">
      <c r="A12" s="53" t="s">
        <v>314</v>
      </c>
      <c r="B12" s="158">
        <v>7219586.9529999997</v>
      </c>
      <c r="C12" s="158">
        <v>929419.09900000005</v>
      </c>
      <c r="D12" s="238"/>
      <c r="E12" s="53"/>
    </row>
    <row r="13" spans="1:5" hidden="1" x14ac:dyDescent="0.2">
      <c r="A13" s="53" t="s">
        <v>313</v>
      </c>
      <c r="B13" s="158">
        <v>0</v>
      </c>
      <c r="C13" s="158">
        <v>0</v>
      </c>
      <c r="D13" s="238"/>
      <c r="E13" s="53"/>
    </row>
    <row r="14" spans="1:5" hidden="1" x14ac:dyDescent="0.2">
      <c r="A14" s="53" t="s">
        <v>320</v>
      </c>
      <c r="B14" s="158">
        <v>0</v>
      </c>
      <c r="C14" s="158">
        <v>0</v>
      </c>
      <c r="D14" s="238"/>
      <c r="E14" s="53"/>
    </row>
    <row r="15" spans="1:5" x14ac:dyDescent="0.2">
      <c r="A15" s="53" t="s">
        <v>315</v>
      </c>
      <c r="B15" s="158">
        <v>5004613.51</v>
      </c>
      <c r="C15" s="158">
        <v>0</v>
      </c>
      <c r="D15" s="238"/>
      <c r="E15" s="53"/>
    </row>
    <row r="16" spans="1:5" hidden="1" x14ac:dyDescent="0.2">
      <c r="A16" s="53" t="s">
        <v>316</v>
      </c>
      <c r="B16" s="158">
        <v>0</v>
      </c>
      <c r="C16" s="158">
        <v>0</v>
      </c>
      <c r="D16" s="238"/>
      <c r="E16" s="53"/>
    </row>
    <row r="17" spans="1:5" hidden="1" x14ac:dyDescent="0.2">
      <c r="A17" s="53" t="s">
        <v>317</v>
      </c>
      <c r="B17" s="158">
        <v>0</v>
      </c>
      <c r="C17" s="158">
        <v>0</v>
      </c>
      <c r="D17" s="238"/>
      <c r="E17" s="53"/>
    </row>
    <row r="18" spans="1:5" x14ac:dyDescent="0.2">
      <c r="A18" s="53" t="s">
        <v>318</v>
      </c>
      <c r="B18" s="158">
        <v>63984.762000000002</v>
      </c>
      <c r="C18" s="158">
        <v>63984.762000000002</v>
      </c>
      <c r="D18" s="238"/>
      <c r="E18" s="53"/>
    </row>
    <row r="19" spans="1:5" hidden="1" x14ac:dyDescent="0.2">
      <c r="A19" s="53" t="s">
        <v>321</v>
      </c>
      <c r="B19" s="158">
        <v>0</v>
      </c>
      <c r="C19" s="158">
        <v>0</v>
      </c>
      <c r="D19" s="238"/>
      <c r="E19" s="53"/>
    </row>
    <row r="20" spans="1:5" ht="13.5" thickBot="1" x14ac:dyDescent="0.25">
      <c r="A20" s="165" t="s">
        <v>3</v>
      </c>
      <c r="B20" s="315">
        <f>SUM($B$11:B19)</f>
        <v>21507559.748999998</v>
      </c>
      <c r="C20" s="315">
        <f>SUM($C$11:C19)</f>
        <v>3216004.9819999998</v>
      </c>
      <c r="D20" s="238"/>
      <c r="E20" s="53"/>
    </row>
    <row r="21" spans="1:5" ht="12.75" customHeight="1" thickTop="1" x14ac:dyDescent="0.2">
      <c r="A21" s="53"/>
      <c r="B21" s="332"/>
      <c r="C21" s="332"/>
      <c r="D21" s="238"/>
      <c r="E21" s="53"/>
    </row>
    <row r="22" spans="1:5" x14ac:dyDescent="0.2">
      <c r="A22" s="53"/>
      <c r="B22" s="53"/>
      <c r="C22" s="53"/>
      <c r="D22" s="238"/>
      <c r="E22" s="53"/>
    </row>
    <row r="23" spans="1:5" x14ac:dyDescent="0.2">
      <c r="A23" s="53"/>
      <c r="B23" s="53"/>
      <c r="C23" s="53"/>
      <c r="D23" s="238"/>
      <c r="E23" s="53"/>
    </row>
  </sheetData>
  <mergeCells count="2">
    <mergeCell ref="A5:C5"/>
    <mergeCell ref="B9:C9"/>
  </mergeCells>
  <hyperlinks>
    <hyperlink ref="E1" location="BG!A1" display="BG" xr:uid="{00000000-0004-0000-08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rgb="FF92D050"/>
    <pageSetUpPr fitToPage="1"/>
  </sheetPr>
  <dimension ref="A1:H45"/>
  <sheetViews>
    <sheetView showGridLines="0" zoomScale="90" zoomScaleNormal="90" workbookViewId="0">
      <selection activeCell="E19" sqref="E19"/>
    </sheetView>
  </sheetViews>
  <sheetFormatPr baseColWidth="10" defaultColWidth="11.42578125" defaultRowHeight="12.75" x14ac:dyDescent="0.2"/>
  <cols>
    <col min="1" max="1" width="40.28515625" style="160" customWidth="1"/>
    <col min="2" max="2" width="27.7109375" style="160" customWidth="1"/>
    <col min="3" max="3" width="25.42578125" style="160" customWidth="1"/>
    <col min="4" max="4" width="19.5703125" style="160" customWidth="1"/>
    <col min="5" max="5" width="4.85546875" style="160" customWidth="1"/>
    <col min="6" max="6" width="61.5703125" style="160" customWidth="1"/>
    <col min="7" max="7" width="14.85546875" style="160" bestFit="1" customWidth="1"/>
    <col min="8" max="8" width="27.85546875" style="160" bestFit="1" customWidth="1"/>
    <col min="9" max="10" width="11.42578125" style="160"/>
    <col min="11" max="11" width="15.28515625" style="160" bestFit="1" customWidth="1"/>
    <col min="12" max="16384" width="11.42578125" style="160"/>
  </cols>
  <sheetData>
    <row r="1" spans="1:8" x14ac:dyDescent="0.2">
      <c r="A1" s="7" t="str">
        <f>Indice!C1</f>
        <v>GRUPO VAZQUEZ S.A.E.</v>
      </c>
      <c r="F1" s="316" t="s">
        <v>100</v>
      </c>
    </row>
    <row r="2" spans="1:8" x14ac:dyDescent="0.2">
      <c r="A2" s="83"/>
      <c r="B2" s="83"/>
      <c r="F2" s="316"/>
    </row>
    <row r="3" spans="1:8" x14ac:dyDescent="0.2">
      <c r="C3" s="49"/>
    </row>
    <row r="4" spans="1:8" x14ac:dyDescent="0.2">
      <c r="C4" s="49"/>
    </row>
    <row r="5" spans="1:8" x14ac:dyDescent="0.2">
      <c r="A5" s="115" t="s">
        <v>196</v>
      </c>
      <c r="B5" s="115"/>
      <c r="C5" s="115"/>
      <c r="D5" s="115"/>
      <c r="E5" s="115"/>
      <c r="F5" s="115"/>
      <c r="G5" s="115"/>
      <c r="H5" s="115"/>
    </row>
    <row r="6" spans="1:8" x14ac:dyDescent="0.2">
      <c r="A6" s="228" t="s">
        <v>210</v>
      </c>
      <c r="B6" s="137"/>
      <c r="C6" s="137"/>
      <c r="D6" s="137"/>
      <c r="E6" s="137"/>
    </row>
    <row r="7" spans="1:8" x14ac:dyDescent="0.2">
      <c r="A7" s="137"/>
      <c r="B7" s="137"/>
      <c r="C7" s="137"/>
      <c r="D7" s="137"/>
      <c r="E7" s="137"/>
    </row>
    <row r="8" spans="1:8" x14ac:dyDescent="0.2">
      <c r="A8" s="511" t="s">
        <v>736</v>
      </c>
      <c r="B8" s="511"/>
      <c r="E8" s="49"/>
    </row>
    <row r="9" spans="1:8" x14ac:dyDescent="0.2">
      <c r="A9" s="53"/>
      <c r="B9" s="53"/>
      <c r="C9" s="694" t="s">
        <v>165</v>
      </c>
      <c r="D9" s="695"/>
      <c r="E9" s="49"/>
    </row>
    <row r="10" spans="1:8" x14ac:dyDescent="0.2">
      <c r="A10" s="10"/>
      <c r="B10" s="10"/>
      <c r="C10" s="463" t="s">
        <v>1075</v>
      </c>
      <c r="D10" s="463" t="s">
        <v>949</v>
      </c>
      <c r="E10" s="49"/>
      <c r="F10" s="125" t="s">
        <v>728</v>
      </c>
      <c r="G10" s="126">
        <f>IFERROR(IF(Indice!B6="","2XX2",(Indice!B6)),"2XX2")</f>
        <v>45291</v>
      </c>
      <c r="H10" s="136"/>
    </row>
    <row r="11" spans="1:8" x14ac:dyDescent="0.2">
      <c r="A11" s="84" t="s">
        <v>199</v>
      </c>
      <c r="B11" s="84" t="s">
        <v>322</v>
      </c>
      <c r="C11" s="152">
        <v>126523.84700000001</v>
      </c>
      <c r="D11" s="152">
        <v>408882.56900000002</v>
      </c>
      <c r="E11" s="49"/>
      <c r="F11" s="124" t="s">
        <v>197</v>
      </c>
      <c r="G11" s="47" t="s">
        <v>731</v>
      </c>
      <c r="H11" s="47" t="s">
        <v>735</v>
      </c>
    </row>
    <row r="12" spans="1:8" x14ac:dyDescent="0.2">
      <c r="A12" s="84" t="s">
        <v>199</v>
      </c>
      <c r="B12" s="84" t="s">
        <v>323</v>
      </c>
      <c r="C12" s="152">
        <v>304358.94799999997</v>
      </c>
      <c r="D12" s="152">
        <v>507070.76799999998</v>
      </c>
      <c r="E12" s="49"/>
      <c r="F12" s="6" t="s">
        <v>6</v>
      </c>
      <c r="G12" s="318">
        <f>+C13</f>
        <v>430882.79499999998</v>
      </c>
      <c r="H12" s="231">
        <v>0</v>
      </c>
    </row>
    <row r="13" spans="1:8" x14ac:dyDescent="0.2">
      <c r="A13" s="3" t="s">
        <v>3</v>
      </c>
      <c r="B13" s="3"/>
      <c r="C13" s="317">
        <f>+SUM($C$11:C12)</f>
        <v>430882.79499999998</v>
      </c>
      <c r="D13" s="317">
        <f>+SUM($D$11:D12)</f>
        <v>915953.33700000006</v>
      </c>
      <c r="E13" s="49"/>
      <c r="F13" s="85" t="s">
        <v>10</v>
      </c>
      <c r="G13" s="319">
        <v>0</v>
      </c>
      <c r="H13" s="134"/>
    </row>
    <row r="14" spans="1:8" x14ac:dyDescent="0.2">
      <c r="A14" s="511"/>
      <c r="B14" s="511"/>
      <c r="C14" s="153"/>
      <c r="D14" s="153"/>
      <c r="E14" s="49"/>
      <c r="F14" s="135" t="s">
        <v>85</v>
      </c>
      <c r="G14" s="319"/>
      <c r="H14" s="134"/>
    </row>
    <row r="15" spans="1:8" x14ac:dyDescent="0.2">
      <c r="A15" s="53"/>
      <c r="B15" s="53"/>
      <c r="E15" s="49"/>
      <c r="F15" s="84" t="s">
        <v>7</v>
      </c>
      <c r="G15" s="319">
        <v>0</v>
      </c>
      <c r="H15" s="134">
        <v>0</v>
      </c>
    </row>
    <row r="16" spans="1:8" x14ac:dyDescent="0.2">
      <c r="A16" s="511" t="s">
        <v>737</v>
      </c>
      <c r="B16" s="511"/>
      <c r="E16" s="49"/>
      <c r="F16" s="84" t="s">
        <v>8</v>
      </c>
      <c r="G16" s="319">
        <v>0</v>
      </c>
      <c r="H16" s="134">
        <v>0</v>
      </c>
    </row>
    <row r="17" spans="1:8" x14ac:dyDescent="0.2">
      <c r="A17" s="53"/>
      <c r="B17" s="53"/>
      <c r="C17" s="694" t="s">
        <v>165</v>
      </c>
      <c r="D17" s="695"/>
      <c r="E17" s="49"/>
      <c r="F17" s="84" t="s">
        <v>9</v>
      </c>
      <c r="G17" s="319">
        <v>0</v>
      </c>
      <c r="H17" s="134">
        <v>0</v>
      </c>
    </row>
    <row r="18" spans="1:8" x14ac:dyDescent="0.2">
      <c r="A18" s="10"/>
      <c r="B18" s="10"/>
      <c r="C18" s="463" t="s">
        <v>1075</v>
      </c>
      <c r="D18" s="463" t="s">
        <v>949</v>
      </c>
      <c r="E18" s="49"/>
      <c r="F18" s="6"/>
      <c r="G18" s="320"/>
      <c r="H18" s="129"/>
    </row>
    <row r="19" spans="1:8" x14ac:dyDescent="0.2">
      <c r="A19" s="84" t="s">
        <v>199</v>
      </c>
      <c r="B19" s="84" t="s">
        <v>322</v>
      </c>
      <c r="C19" s="152">
        <v>0</v>
      </c>
      <c r="D19" s="152">
        <v>0</v>
      </c>
      <c r="F19" s="130" t="s">
        <v>729</v>
      </c>
      <c r="G19" s="152">
        <f>G12+G13</f>
        <v>430882.79499999998</v>
      </c>
      <c r="H19" s="131"/>
    </row>
    <row r="20" spans="1:8" x14ac:dyDescent="0.2">
      <c r="A20" s="84" t="s">
        <v>199</v>
      </c>
      <c r="B20" s="84" t="s">
        <v>323</v>
      </c>
      <c r="C20" s="152">
        <v>0</v>
      </c>
      <c r="D20" s="152">
        <v>0</v>
      </c>
      <c r="F20" s="6"/>
      <c r="G20" s="320"/>
      <c r="H20" s="129"/>
    </row>
    <row r="21" spans="1:8" x14ac:dyDescent="0.2">
      <c r="A21" s="3" t="s">
        <v>3</v>
      </c>
      <c r="B21" s="3"/>
      <c r="C21" s="317">
        <f>SUM(C19:C20)</f>
        <v>0</v>
      </c>
      <c r="D21" s="317">
        <f t="shared" ref="D21" si="0">SUM(D19:D20)</f>
        <v>0</v>
      </c>
      <c r="F21" s="132" t="s">
        <v>730</v>
      </c>
      <c r="G21" s="321">
        <f>-((G12*H12)+(SUMPRODUCT(G15:G17,H15:H17)))</f>
        <v>0</v>
      </c>
      <c r="H21" s="48"/>
    </row>
    <row r="22" spans="1:8" x14ac:dyDescent="0.2">
      <c r="B22" s="83"/>
      <c r="C22" s="154"/>
      <c r="D22" s="154"/>
      <c r="F22" s="122"/>
      <c r="G22" s="322"/>
      <c r="H22" s="123"/>
    </row>
    <row r="23" spans="1:8" x14ac:dyDescent="0.2">
      <c r="A23" s="83"/>
      <c r="B23" s="83"/>
      <c r="C23" s="83"/>
      <c r="D23" s="83"/>
      <c r="F23" s="133" t="s">
        <v>732</v>
      </c>
      <c r="G23" s="323">
        <f>G19+G21</f>
        <v>430882.79499999998</v>
      </c>
      <c r="H23" s="4"/>
    </row>
    <row r="24" spans="1:8" x14ac:dyDescent="0.2">
      <c r="A24" s="83"/>
      <c r="B24" s="83"/>
      <c r="C24" s="83"/>
      <c r="D24" s="83"/>
      <c r="F24" s="6"/>
      <c r="G24" s="236"/>
      <c r="H24" s="10"/>
    </row>
    <row r="25" spans="1:8" ht="15" customHeight="1" x14ac:dyDescent="0.2">
      <c r="F25" s="3" t="s">
        <v>11</v>
      </c>
      <c r="G25" s="324"/>
      <c r="H25" s="127"/>
    </row>
    <row r="26" spans="1:8" x14ac:dyDescent="0.2">
      <c r="F26" s="55" t="s">
        <v>12</v>
      </c>
      <c r="G26" s="325" t="s">
        <v>733</v>
      </c>
      <c r="H26" s="128" t="s">
        <v>734</v>
      </c>
    </row>
    <row r="27" spans="1:8" x14ac:dyDescent="0.2">
      <c r="F27" s="6" t="s">
        <v>7</v>
      </c>
      <c r="G27" s="326">
        <v>1</v>
      </c>
      <c r="H27" s="326">
        <v>30</v>
      </c>
    </row>
    <row r="28" spans="1:8" x14ac:dyDescent="0.2">
      <c r="F28" s="6" t="s">
        <v>8</v>
      </c>
      <c r="G28" s="326">
        <v>31</v>
      </c>
      <c r="H28" s="326">
        <v>60</v>
      </c>
    </row>
    <row r="29" spans="1:8" x14ac:dyDescent="0.2">
      <c r="F29" s="6" t="s">
        <v>9</v>
      </c>
      <c r="G29" s="326">
        <v>61</v>
      </c>
      <c r="H29" s="326">
        <v>10000</v>
      </c>
    </row>
    <row r="36" spans="5:7" x14ac:dyDescent="0.2">
      <c r="G36" s="15"/>
    </row>
    <row r="37" spans="5:7" x14ac:dyDescent="0.2">
      <c r="G37" s="15"/>
    </row>
    <row r="38" spans="5:7" x14ac:dyDescent="0.2">
      <c r="G38" s="15"/>
    </row>
    <row r="39" spans="5:7" x14ac:dyDescent="0.2">
      <c r="G39" s="15"/>
    </row>
    <row r="40" spans="5:7" x14ac:dyDescent="0.2">
      <c r="G40" s="15"/>
    </row>
    <row r="41" spans="5:7" x14ac:dyDescent="0.2">
      <c r="G41" s="15"/>
    </row>
    <row r="42" spans="5:7" x14ac:dyDescent="0.2">
      <c r="E42" s="83"/>
      <c r="G42" s="15"/>
    </row>
    <row r="43" spans="5:7" x14ac:dyDescent="0.2">
      <c r="E43" s="83"/>
      <c r="G43" s="153"/>
    </row>
    <row r="44" spans="5:7" x14ac:dyDescent="0.2">
      <c r="E44" s="83"/>
    </row>
    <row r="45" spans="5:7" x14ac:dyDescent="0.2">
      <c r="E45" s="83"/>
    </row>
  </sheetData>
  <mergeCells count="2">
    <mergeCell ref="C9:D9"/>
    <mergeCell ref="C17:D17"/>
  </mergeCells>
  <hyperlinks>
    <hyperlink ref="F1" location="BG!A1" display="BG" xr:uid="{00000000-0004-0000-09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rgb="FF92D050"/>
    <pageSetUpPr fitToPage="1"/>
  </sheetPr>
  <dimension ref="A1:J77"/>
  <sheetViews>
    <sheetView showGridLines="0" zoomScale="90" zoomScaleNormal="90" workbookViewId="0">
      <selection activeCell="B21" sqref="B21"/>
    </sheetView>
  </sheetViews>
  <sheetFormatPr baseColWidth="10" defaultColWidth="11.42578125" defaultRowHeight="12.75" x14ac:dyDescent="0.2"/>
  <cols>
    <col min="1" max="1" width="44.140625" style="212" bestFit="1" customWidth="1"/>
    <col min="2" max="2" width="18.140625" style="212" customWidth="1"/>
    <col min="3" max="3" width="14.85546875" style="212" bestFit="1" customWidth="1"/>
    <col min="4" max="4" width="18.28515625" style="212" customWidth="1"/>
    <col min="5" max="5" width="38.85546875" style="212" bestFit="1" customWidth="1"/>
    <col min="6" max="6" width="18.28515625" style="212" bestFit="1" customWidth="1"/>
    <col min="7" max="7" width="14.28515625" style="212" customWidth="1"/>
    <col min="8" max="8" width="13.85546875" style="212" bestFit="1" customWidth="1"/>
    <col min="9" max="9" width="13.7109375" style="248" bestFit="1" customWidth="1"/>
    <col min="10" max="16384" width="11.42578125" style="212"/>
  </cols>
  <sheetData>
    <row r="1" spans="1:9" x14ac:dyDescent="0.2">
      <c r="A1" s="2" t="str">
        <f>Indice!C1</f>
        <v>GRUPO VAZQUEZ S.A.E.</v>
      </c>
      <c r="D1" s="274" t="s">
        <v>100</v>
      </c>
    </row>
    <row r="2" spans="1:9" x14ac:dyDescent="0.2">
      <c r="A2" s="2"/>
    </row>
    <row r="3" spans="1:9" x14ac:dyDescent="0.2">
      <c r="A3" s="2"/>
      <c r="I3" s="38"/>
    </row>
    <row r="4" spans="1:9" x14ac:dyDescent="0.2">
      <c r="A4" s="2"/>
      <c r="I4" s="38"/>
    </row>
    <row r="5" spans="1:9" x14ac:dyDescent="0.2">
      <c r="A5" s="100" t="s">
        <v>198</v>
      </c>
      <c r="B5" s="100"/>
      <c r="C5" s="100"/>
      <c r="D5" s="100"/>
      <c r="E5" s="100"/>
      <c r="F5" s="100"/>
      <c r="G5" s="100"/>
      <c r="I5" s="38"/>
    </row>
    <row r="6" spans="1:9" x14ac:dyDescent="0.2">
      <c r="A6" s="228" t="s">
        <v>210</v>
      </c>
      <c r="B6" s="228"/>
      <c r="I6" s="38"/>
    </row>
    <row r="7" spans="1:9" x14ac:dyDescent="0.2">
      <c r="A7" s="228"/>
      <c r="B7" s="228"/>
      <c r="I7" s="38"/>
    </row>
    <row r="8" spans="1:9" x14ac:dyDescent="0.2">
      <c r="A8" s="212" t="s">
        <v>13</v>
      </c>
      <c r="I8" s="38"/>
    </row>
    <row r="9" spans="1:9" x14ac:dyDescent="0.2">
      <c r="I9" s="38"/>
    </row>
    <row r="10" spans="1:9" x14ac:dyDescent="0.2">
      <c r="A10" s="7" t="s">
        <v>58</v>
      </c>
      <c r="B10" s="160"/>
      <c r="C10" s="160"/>
      <c r="E10" s="7" t="s">
        <v>57</v>
      </c>
      <c r="F10" s="11"/>
      <c r="G10" s="160"/>
      <c r="I10" s="38"/>
    </row>
    <row r="11" spans="1:9" x14ac:dyDescent="0.2">
      <c r="A11" s="160"/>
      <c r="B11" s="641" t="s">
        <v>165</v>
      </c>
      <c r="C11" s="641"/>
      <c r="E11" s="160"/>
      <c r="F11" s="641" t="s">
        <v>165</v>
      </c>
      <c r="G11" s="641"/>
      <c r="I11" s="38"/>
    </row>
    <row r="12" spans="1:9" x14ac:dyDescent="0.2">
      <c r="A12" s="8" t="s">
        <v>5</v>
      </c>
      <c r="B12" s="463" t="s">
        <v>1075</v>
      </c>
      <c r="C12" s="463" t="s">
        <v>949</v>
      </c>
      <c r="E12" s="8" t="s">
        <v>5</v>
      </c>
      <c r="F12" s="463" t="s">
        <v>1075</v>
      </c>
      <c r="G12" s="463" t="s">
        <v>949</v>
      </c>
      <c r="I12" s="38"/>
    </row>
    <row r="13" spans="1:9" x14ac:dyDescent="0.2">
      <c r="A13" s="160" t="s">
        <v>204</v>
      </c>
      <c r="B13" s="289">
        <v>3685167.7290000007</v>
      </c>
      <c r="C13" s="289">
        <v>1956046.3210000002</v>
      </c>
      <c r="D13" s="407"/>
      <c r="E13" s="172" t="s">
        <v>863</v>
      </c>
      <c r="F13" s="328">
        <v>3643111.588</v>
      </c>
      <c r="G13" s="328">
        <v>0</v>
      </c>
      <c r="I13" s="38"/>
    </row>
    <row r="14" spans="1:9" ht="13.5" thickBot="1" x14ac:dyDescent="0.25">
      <c r="A14" s="160" t="s">
        <v>84</v>
      </c>
      <c r="B14" s="289">
        <v>446917.09299999999</v>
      </c>
      <c r="C14" s="289">
        <v>372096.935</v>
      </c>
      <c r="D14" s="407"/>
      <c r="E14" s="7" t="s">
        <v>3</v>
      </c>
      <c r="F14" s="329">
        <f>SUM(F13:F13)</f>
        <v>3643111.588</v>
      </c>
      <c r="G14" s="329">
        <f>SUM(G13:G13)</f>
        <v>0</v>
      </c>
      <c r="I14" s="38"/>
    </row>
    <row r="15" spans="1:9" ht="13.5" thickTop="1" x14ac:dyDescent="0.2">
      <c r="A15" s="160" t="s">
        <v>14</v>
      </c>
      <c r="B15" s="30">
        <v>1231008.4920000001</v>
      </c>
      <c r="C15" s="30">
        <v>109965</v>
      </c>
      <c r="D15" s="568"/>
      <c r="E15" s="7"/>
      <c r="F15" s="330"/>
      <c r="G15" s="330"/>
      <c r="I15" s="38"/>
    </row>
    <row r="16" spans="1:9" x14ac:dyDescent="0.2">
      <c r="A16" s="160" t="s">
        <v>52</v>
      </c>
      <c r="B16" s="289">
        <v>26308.575000000001</v>
      </c>
      <c r="C16" s="289">
        <v>11609.709000000001</v>
      </c>
      <c r="D16" s="568"/>
      <c r="E16" s="7"/>
      <c r="F16" s="330"/>
      <c r="G16" s="330"/>
      <c r="I16" s="38"/>
    </row>
    <row r="17" spans="1:10" x14ac:dyDescent="0.2">
      <c r="A17" s="160" t="s">
        <v>53</v>
      </c>
      <c r="B17" s="289">
        <v>914742.97600000002</v>
      </c>
      <c r="C17" s="289">
        <v>406654.02299999999</v>
      </c>
      <c r="D17" s="568"/>
      <c r="E17" s="7"/>
      <c r="F17" s="330"/>
      <c r="G17" s="50"/>
      <c r="I17" s="38"/>
    </row>
    <row r="18" spans="1:10" x14ac:dyDescent="0.2">
      <c r="A18" s="160" t="s">
        <v>765</v>
      </c>
      <c r="B18" s="289">
        <v>1391533.827</v>
      </c>
      <c r="C18" s="289">
        <v>2163284.5469999998</v>
      </c>
      <c r="D18" s="407"/>
      <c r="E18" s="7"/>
      <c r="F18" s="330"/>
      <c r="G18" s="50"/>
      <c r="I18" s="38"/>
    </row>
    <row r="19" spans="1:10" x14ac:dyDescent="0.2">
      <c r="A19" s="160" t="s">
        <v>766</v>
      </c>
      <c r="B19" s="289">
        <v>2039147.2929999998</v>
      </c>
      <c r="C19" s="289">
        <v>2039147.2929999998</v>
      </c>
      <c r="D19" s="568"/>
      <c r="F19" s="330"/>
      <c r="I19" s="38"/>
    </row>
    <row r="20" spans="1:10" x14ac:dyDescent="0.2">
      <c r="A20" s="172" t="s">
        <v>764</v>
      </c>
      <c r="B20" s="289">
        <v>74254268</v>
      </c>
      <c r="C20" s="289">
        <v>404374.86099999998</v>
      </c>
      <c r="D20" s="407"/>
      <c r="F20" s="330"/>
      <c r="H20" s="226"/>
      <c r="I20" s="38"/>
    </row>
    <row r="21" spans="1:10" s="610" customFormat="1" x14ac:dyDescent="0.2">
      <c r="A21" s="172" t="s">
        <v>909</v>
      </c>
      <c r="B21" s="456">
        <v>0</v>
      </c>
      <c r="C21" s="456">
        <v>8852.7999999999993</v>
      </c>
      <c r="D21" s="568"/>
      <c r="E21" s="155"/>
      <c r="F21" s="330"/>
      <c r="G21" s="50"/>
      <c r="H21" s="226"/>
      <c r="I21" s="38"/>
    </row>
    <row r="22" spans="1:10" s="610" customFormat="1" x14ac:dyDescent="0.2">
      <c r="A22" s="587" t="s">
        <v>1042</v>
      </c>
      <c r="B22" s="456">
        <v>-72884112.522</v>
      </c>
      <c r="C22" s="456">
        <v>0</v>
      </c>
      <c r="D22" s="568"/>
      <c r="E22" s="155"/>
      <c r="F22" s="330"/>
      <c r="G22" s="50"/>
      <c r="H22" s="212"/>
      <c r="I22" s="38"/>
    </row>
    <row r="23" spans="1:10" s="610" customFormat="1" ht="13.5" thickBot="1" x14ac:dyDescent="0.25">
      <c r="A23" s="7" t="s">
        <v>3</v>
      </c>
      <c r="B23" s="315">
        <f>SUM(B13:B22)</f>
        <v>11104981.463</v>
      </c>
      <c r="C23" s="315">
        <f>SUM(C13:C22)</f>
        <v>7472031.4889999991</v>
      </c>
      <c r="D23" s="407"/>
      <c r="E23" s="155"/>
      <c r="F23" s="330"/>
      <c r="G23" s="50"/>
      <c r="H23" s="564"/>
      <c r="I23" s="38"/>
    </row>
    <row r="24" spans="1:10" ht="13.5" thickTop="1" x14ac:dyDescent="0.2">
      <c r="A24" s="7"/>
      <c r="B24" s="330"/>
      <c r="C24" s="330"/>
      <c r="D24" s="407"/>
      <c r="E24" s="155"/>
      <c r="F24" s="330"/>
      <c r="I24" s="38"/>
    </row>
    <row r="25" spans="1:10" s="461" customFormat="1" x14ac:dyDescent="0.2">
      <c r="A25" s="212"/>
      <c r="B25" s="330"/>
      <c r="C25" s="330"/>
      <c r="D25" s="212"/>
      <c r="E25" s="155"/>
      <c r="F25" s="330"/>
      <c r="G25" s="50"/>
      <c r="H25" s="212"/>
      <c r="I25" s="38"/>
      <c r="J25" s="212"/>
    </row>
    <row r="26" spans="1:10" x14ac:dyDescent="0.2">
      <c r="E26" s="155"/>
      <c r="F26" s="330"/>
      <c r="G26" s="50"/>
      <c r="I26" s="38"/>
    </row>
    <row r="27" spans="1:10" x14ac:dyDescent="0.2">
      <c r="A27" s="100" t="s">
        <v>933</v>
      </c>
      <c r="B27" s="100"/>
      <c r="C27" s="115"/>
      <c r="D27" s="115"/>
      <c r="E27" s="100"/>
      <c r="F27" s="100"/>
      <c r="G27" s="100"/>
      <c r="H27" s="226"/>
      <c r="I27" s="38"/>
    </row>
    <row r="28" spans="1:10" x14ac:dyDescent="0.2">
      <c r="A28" s="228" t="s">
        <v>210</v>
      </c>
      <c r="B28" s="228"/>
      <c r="C28" s="512"/>
      <c r="E28" s="155"/>
      <c r="F28" s="330"/>
      <c r="G28" s="50"/>
      <c r="H28" s="226"/>
      <c r="I28" s="38"/>
    </row>
    <row r="29" spans="1:10" x14ac:dyDescent="0.2">
      <c r="A29" s="228"/>
      <c r="B29" s="228"/>
      <c r="C29" s="512"/>
      <c r="E29" s="155"/>
      <c r="F29" s="330"/>
      <c r="G29" s="50"/>
      <c r="H29" s="226"/>
      <c r="I29" s="38"/>
    </row>
    <row r="30" spans="1:10" x14ac:dyDescent="0.2">
      <c r="A30" s="512" t="s">
        <v>935</v>
      </c>
      <c r="B30" s="512"/>
      <c r="C30" s="512"/>
      <c r="E30" s="155"/>
      <c r="F30" s="330"/>
      <c r="H30" s="226"/>
      <c r="I30" s="38"/>
    </row>
    <row r="31" spans="1:10" x14ac:dyDescent="0.2">
      <c r="A31" s="610"/>
      <c r="B31" s="610"/>
      <c r="C31" s="610"/>
      <c r="D31" s="610"/>
      <c r="E31" s="155"/>
      <c r="F31" s="330"/>
      <c r="G31" s="610"/>
      <c r="H31" s="226"/>
      <c r="I31" s="38"/>
    </row>
    <row r="32" spans="1:10" x14ac:dyDescent="0.2">
      <c r="A32" s="512"/>
      <c r="B32" s="512"/>
      <c r="C32" s="512"/>
      <c r="E32" s="155"/>
      <c r="F32" s="330"/>
      <c r="G32" s="50"/>
      <c r="H32" s="226"/>
      <c r="I32" s="38"/>
    </row>
    <row r="33" spans="1:10" x14ac:dyDescent="0.2">
      <c r="A33" s="7" t="s">
        <v>58</v>
      </c>
      <c r="B33" s="160"/>
      <c r="C33" s="160"/>
      <c r="E33" s="155"/>
      <c r="F33" s="330"/>
      <c r="G33" s="50"/>
      <c r="H33" s="226"/>
      <c r="I33" s="38"/>
    </row>
    <row r="34" spans="1:10" s="610" customFormat="1" ht="15" x14ac:dyDescent="0.25">
      <c r="A34" s="160"/>
      <c r="B34" s="512"/>
      <c r="C34" s="512"/>
      <c r="D34" s="212"/>
      <c r="E34" s="155"/>
      <c r="F34" s="330"/>
      <c r="G34" s="50"/>
      <c r="H34" s="452"/>
      <c r="I34" s="38"/>
    </row>
    <row r="35" spans="1:10" ht="15" x14ac:dyDescent="0.25">
      <c r="A35" s="8" t="s">
        <v>5</v>
      </c>
      <c r="B35" s="463" t="s">
        <v>1075</v>
      </c>
      <c r="C35" s="463" t="s">
        <v>949</v>
      </c>
      <c r="E35" s="155"/>
      <c r="F35" s="330"/>
      <c r="G35" s="50"/>
      <c r="H35" s="171"/>
      <c r="I35" s="38"/>
    </row>
    <row r="36" spans="1:10" ht="15" x14ac:dyDescent="0.25">
      <c r="A36" s="160" t="s">
        <v>934</v>
      </c>
      <c r="B36" s="289">
        <v>3364790.946</v>
      </c>
      <c r="C36" s="289">
        <v>5860.16</v>
      </c>
      <c r="E36" s="155"/>
      <c r="F36" s="330"/>
      <c r="G36" s="50"/>
      <c r="H36" s="171"/>
      <c r="I36" s="38"/>
    </row>
    <row r="37" spans="1:10" ht="15.75" thickBot="1" x14ac:dyDescent="0.3">
      <c r="A37" s="7" t="s">
        <v>3</v>
      </c>
      <c r="B37" s="315">
        <f>SUM(B36)</f>
        <v>3364790.946</v>
      </c>
      <c r="C37" s="315">
        <f>SUM(C36)</f>
        <v>5860.16</v>
      </c>
      <c r="E37" s="155"/>
      <c r="F37" s="330"/>
      <c r="G37" s="155"/>
      <c r="H37" s="171"/>
      <c r="I37" s="38"/>
    </row>
    <row r="38" spans="1:10" ht="13.5" thickTop="1" x14ac:dyDescent="0.2">
      <c r="A38" s="7"/>
      <c r="B38" s="330"/>
      <c r="C38" s="330"/>
      <c r="I38" s="38"/>
    </row>
    <row r="39" spans="1:10" x14ac:dyDescent="0.2">
      <c r="F39" s="155"/>
      <c r="G39" s="155"/>
      <c r="H39" s="12"/>
      <c r="I39" s="38"/>
    </row>
    <row r="40" spans="1:10" x14ac:dyDescent="0.2">
      <c r="F40" s="155"/>
      <c r="G40" s="155"/>
      <c r="H40" s="226"/>
      <c r="I40" s="38"/>
    </row>
    <row r="41" spans="1:10" x14ac:dyDescent="0.2">
      <c r="F41" s="155"/>
      <c r="G41" s="155"/>
      <c r="I41" s="38"/>
    </row>
    <row r="42" spans="1:10" x14ac:dyDescent="0.2">
      <c r="A42" s="447"/>
      <c r="B42" s="447"/>
      <c r="C42" s="447"/>
      <c r="D42" s="447"/>
      <c r="E42" s="447"/>
      <c r="F42" s="155"/>
      <c r="G42" s="155"/>
      <c r="H42" s="447"/>
      <c r="I42" s="38"/>
    </row>
    <row r="43" spans="1:10" x14ac:dyDescent="0.2">
      <c r="I43" s="38"/>
    </row>
    <row r="44" spans="1:10" ht="15" x14ac:dyDescent="0.25">
      <c r="H44" s="171"/>
      <c r="I44" s="38"/>
    </row>
    <row r="45" spans="1:10" s="447" customFormat="1" ht="15" x14ac:dyDescent="0.25">
      <c r="A45" s="489"/>
      <c r="B45" s="489"/>
      <c r="C45" s="489"/>
      <c r="D45" s="489"/>
      <c r="E45" s="489"/>
      <c r="F45" s="489"/>
      <c r="G45" s="489"/>
      <c r="H45" s="495"/>
      <c r="I45" s="38"/>
      <c r="J45" s="212"/>
    </row>
    <row r="46" spans="1:10" ht="15" x14ac:dyDescent="0.25">
      <c r="H46" s="171"/>
      <c r="I46" s="38"/>
    </row>
    <row r="47" spans="1:10" x14ac:dyDescent="0.2">
      <c r="A47" s="12"/>
      <c r="B47" s="12"/>
      <c r="C47" s="12"/>
      <c r="D47" s="12"/>
      <c r="E47" s="12"/>
      <c r="F47" s="12"/>
      <c r="G47" s="12"/>
      <c r="H47" s="12"/>
      <c r="I47" s="38"/>
    </row>
    <row r="48" spans="1:10" s="489" customFormat="1" x14ac:dyDescent="0.2">
      <c r="A48" s="212"/>
      <c r="B48" s="212"/>
      <c r="C48" s="212"/>
      <c r="D48" s="212"/>
      <c r="E48" s="212"/>
      <c r="F48" s="212"/>
      <c r="G48" s="212"/>
      <c r="H48" s="212"/>
      <c r="I48" s="38"/>
      <c r="J48" s="212"/>
    </row>
    <row r="49" spans="1:10" x14ac:dyDescent="0.2">
      <c r="I49" s="38"/>
    </row>
    <row r="50" spans="1:10" s="12" customFormat="1" x14ac:dyDescent="0.2">
      <c r="A50" s="212"/>
      <c r="B50" s="212"/>
      <c r="C50" s="212"/>
      <c r="D50" s="212"/>
      <c r="E50" s="212"/>
      <c r="F50" s="212"/>
      <c r="G50" s="212"/>
      <c r="H50" s="212"/>
      <c r="I50" s="38"/>
      <c r="J50" s="212"/>
    </row>
    <row r="51" spans="1:10" x14ac:dyDescent="0.2">
      <c r="A51" s="12"/>
      <c r="B51" s="12"/>
      <c r="C51" s="12"/>
      <c r="D51" s="12"/>
      <c r="E51" s="12"/>
      <c r="F51" s="12"/>
      <c r="G51" s="12"/>
      <c r="H51" s="12"/>
      <c r="I51" s="38"/>
    </row>
    <row r="52" spans="1:10" x14ac:dyDescent="0.2">
      <c r="A52" s="12"/>
      <c r="B52" s="12"/>
      <c r="C52" s="12"/>
      <c r="D52" s="12"/>
      <c r="E52" s="12"/>
      <c r="F52" s="12"/>
      <c r="G52" s="12"/>
      <c r="H52" s="12"/>
      <c r="I52" s="38"/>
    </row>
    <row r="53" spans="1:10" x14ac:dyDescent="0.2">
      <c r="A53" s="12"/>
      <c r="B53" s="12"/>
      <c r="C53" s="12"/>
      <c r="D53" s="12"/>
      <c r="E53" s="12"/>
      <c r="F53" s="12"/>
      <c r="G53" s="12"/>
      <c r="H53" s="12"/>
      <c r="I53" s="38"/>
    </row>
    <row r="54" spans="1:10" s="12" customFormat="1" x14ac:dyDescent="0.2">
      <c r="A54" s="212"/>
      <c r="B54" s="212"/>
      <c r="C54" s="212"/>
      <c r="D54" s="212"/>
      <c r="E54" s="212"/>
      <c r="F54" s="212"/>
      <c r="G54" s="212"/>
      <c r="H54" s="212"/>
      <c r="I54" s="38"/>
      <c r="J54" s="212"/>
    </row>
    <row r="55" spans="1:10" s="12" customFormat="1" x14ac:dyDescent="0.2">
      <c r="A55" s="212"/>
      <c r="B55" s="212"/>
      <c r="C55" s="212"/>
      <c r="D55" s="212"/>
      <c r="E55" s="212"/>
      <c r="F55" s="212"/>
      <c r="G55" s="212"/>
      <c r="H55" s="212"/>
      <c r="I55" s="38"/>
      <c r="J55" s="212"/>
    </row>
    <row r="56" spans="1:10" s="12" customFormat="1" x14ac:dyDescent="0.2">
      <c r="A56" s="212"/>
      <c r="B56" s="212"/>
      <c r="C56" s="212"/>
      <c r="D56" s="212"/>
      <c r="E56" s="212"/>
      <c r="F56" s="212"/>
      <c r="G56" s="212"/>
      <c r="H56" s="212"/>
      <c r="I56" s="38"/>
      <c r="J56" s="212"/>
    </row>
    <row r="57" spans="1:10" x14ac:dyDescent="0.2">
      <c r="I57" s="38"/>
    </row>
    <row r="58" spans="1:10" x14ac:dyDescent="0.2">
      <c r="I58" s="38"/>
    </row>
    <row r="59" spans="1:10" x14ac:dyDescent="0.2">
      <c r="I59" s="38"/>
    </row>
    <row r="60" spans="1:10" x14ac:dyDescent="0.2">
      <c r="I60" s="38"/>
    </row>
    <row r="61" spans="1:10" x14ac:dyDescent="0.2">
      <c r="I61" s="38"/>
    </row>
    <row r="62" spans="1:10" x14ac:dyDescent="0.2">
      <c r="I62" s="38"/>
    </row>
    <row r="63" spans="1:10" x14ac:dyDescent="0.2">
      <c r="I63" s="38"/>
    </row>
    <row r="64" spans="1:10" x14ac:dyDescent="0.2">
      <c r="I64" s="38"/>
    </row>
    <row r="65" spans="9:9" x14ac:dyDescent="0.2">
      <c r="I65" s="38"/>
    </row>
    <row r="66" spans="9:9" x14ac:dyDescent="0.2">
      <c r="I66" s="38"/>
    </row>
    <row r="67" spans="9:9" x14ac:dyDescent="0.2">
      <c r="I67" s="38"/>
    </row>
    <row r="68" spans="9:9" x14ac:dyDescent="0.2">
      <c r="I68" s="38"/>
    </row>
    <row r="69" spans="9:9" x14ac:dyDescent="0.2">
      <c r="I69" s="38"/>
    </row>
    <row r="70" spans="9:9" x14ac:dyDescent="0.2">
      <c r="I70" s="38"/>
    </row>
    <row r="71" spans="9:9" x14ac:dyDescent="0.2">
      <c r="I71" s="38"/>
    </row>
    <row r="72" spans="9:9" x14ac:dyDescent="0.2">
      <c r="I72" s="38"/>
    </row>
    <row r="73" spans="9:9" x14ac:dyDescent="0.2">
      <c r="I73" s="38"/>
    </row>
    <row r="74" spans="9:9" x14ac:dyDescent="0.2">
      <c r="I74" s="38"/>
    </row>
    <row r="75" spans="9:9" x14ac:dyDescent="0.2">
      <c r="I75" s="38"/>
    </row>
    <row r="76" spans="9:9" x14ac:dyDescent="0.2">
      <c r="I76" s="38"/>
    </row>
    <row r="77" spans="9:9" x14ac:dyDescent="0.2">
      <c r="I77" s="38"/>
    </row>
  </sheetData>
  <mergeCells count="2">
    <mergeCell ref="B11:C11"/>
    <mergeCell ref="F11:G11"/>
  </mergeCells>
  <hyperlinks>
    <hyperlink ref="D1" location="BG!A1" display="BG" xr:uid="{00000000-0004-0000-0A00-000000000000}"/>
  </hyperlinks>
  <printOptions horizontalCentered="1"/>
  <pageMargins left="0.31496062992125984" right="0.70866141732283472" top="0.74803149606299213" bottom="0.74803149606299213" header="0.31496062992125984" footer="0.31496062992125984"/>
  <pageSetup paperSize="9" scale="2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rgb="FF92D050"/>
    <pageSetUpPr fitToPage="1"/>
  </sheetPr>
  <dimension ref="A1:J16"/>
  <sheetViews>
    <sheetView showGridLines="0" zoomScale="90" zoomScaleNormal="90" workbookViewId="0">
      <selection activeCell="G23" sqref="G23"/>
    </sheetView>
  </sheetViews>
  <sheetFormatPr baseColWidth="10" defaultColWidth="11.42578125" defaultRowHeight="12.75" x14ac:dyDescent="0.2"/>
  <cols>
    <col min="1" max="1" width="50.140625" style="212" customWidth="1"/>
    <col min="2" max="2" width="19" style="212" customWidth="1"/>
    <col min="3" max="3" width="16.5703125" style="212" customWidth="1"/>
    <col min="4" max="4" width="11.85546875" style="212" bestFit="1" customWidth="1"/>
    <col min="5" max="16384" width="11.42578125" style="212"/>
  </cols>
  <sheetData>
    <row r="1" spans="1:10" x14ac:dyDescent="0.2">
      <c r="A1" s="212" t="str">
        <f>Indice!C1</f>
        <v>GRUPO VAZQUEZ S.A.E.</v>
      </c>
      <c r="D1" s="274" t="s">
        <v>100</v>
      </c>
    </row>
    <row r="5" spans="1:10" x14ac:dyDescent="0.2">
      <c r="A5" s="628" t="s">
        <v>205</v>
      </c>
      <c r="B5" s="628"/>
      <c r="C5" s="628"/>
    </row>
    <row r="6" spans="1:10" x14ac:dyDescent="0.2">
      <c r="A6" s="228" t="s">
        <v>210</v>
      </c>
    </row>
    <row r="7" spans="1:10" x14ac:dyDescent="0.2">
      <c r="A7" s="228"/>
    </row>
    <row r="8" spans="1:10" x14ac:dyDescent="0.2">
      <c r="A8" s="446" t="s">
        <v>16</v>
      </c>
      <c r="B8" s="446"/>
      <c r="C8" s="446"/>
      <c r="D8" s="446"/>
    </row>
    <row r="9" spans="1:10" ht="15" x14ac:dyDescent="0.25">
      <c r="B9" s="692"/>
      <c r="C9" s="692"/>
      <c r="F9" s="493"/>
      <c r="G9" s="171"/>
      <c r="H9" s="157"/>
      <c r="I9" s="513"/>
      <c r="J9" s="481"/>
    </row>
    <row r="10" spans="1:10" x14ac:dyDescent="0.2">
      <c r="A10" s="8" t="s">
        <v>5</v>
      </c>
      <c r="B10" s="463" t="s">
        <v>1075</v>
      </c>
      <c r="C10" s="463" t="s">
        <v>949</v>
      </c>
    </row>
    <row r="11" spans="1:10" x14ac:dyDescent="0.2">
      <c r="A11" s="14" t="s">
        <v>83</v>
      </c>
      <c r="B11" s="5">
        <v>37599013.693999991</v>
      </c>
      <c r="C11" s="5">
        <v>29703024.629999995</v>
      </c>
      <c r="D11" s="155"/>
    </row>
    <row r="12" spans="1:10" x14ac:dyDescent="0.2">
      <c r="A12" s="14" t="s">
        <v>876</v>
      </c>
      <c r="B12" s="5">
        <v>40307990.148000002</v>
      </c>
      <c r="C12" s="5">
        <v>40307990.148000002</v>
      </c>
      <c r="D12" s="155"/>
    </row>
    <row r="13" spans="1:10" x14ac:dyDescent="0.2">
      <c r="A13" s="14" t="s">
        <v>767</v>
      </c>
      <c r="B13" s="5">
        <v>9390807.501000002</v>
      </c>
      <c r="C13" s="5">
        <v>9454778.6620000023</v>
      </c>
      <c r="D13" s="155"/>
    </row>
    <row r="14" spans="1:10" ht="13.5" thickBot="1" x14ac:dyDescent="0.25">
      <c r="A14" s="7" t="s">
        <v>15</v>
      </c>
      <c r="B14" s="13">
        <f>SUM(B11:B13)</f>
        <v>87297811.342999995</v>
      </c>
      <c r="C14" s="13">
        <f>SUM(C11:C13)</f>
        <v>79465793.439999998</v>
      </c>
      <c r="D14" s="155"/>
    </row>
    <row r="15" spans="1:10" ht="13.5" thickTop="1" x14ac:dyDescent="0.2">
      <c r="B15" s="496"/>
      <c r="C15" s="496"/>
      <c r="D15" s="155"/>
    </row>
    <row r="16" spans="1:10" x14ac:dyDescent="0.2">
      <c r="B16" s="226"/>
      <c r="C16" s="226"/>
    </row>
  </sheetData>
  <mergeCells count="2">
    <mergeCell ref="B9:C9"/>
    <mergeCell ref="A5:C5"/>
  </mergeCells>
  <hyperlinks>
    <hyperlink ref="D1" location="BG!A1" display="BG" xr:uid="{00000000-0004-0000-0B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tabColor rgb="FF92D050"/>
    <pageSetUpPr fitToPage="1"/>
  </sheetPr>
  <dimension ref="A1:AD82"/>
  <sheetViews>
    <sheetView showGridLines="0" zoomScale="85" zoomScaleNormal="85" workbookViewId="0">
      <selection activeCell="G25" sqref="G25"/>
    </sheetView>
  </sheetViews>
  <sheetFormatPr baseColWidth="10" defaultColWidth="11.42578125" defaultRowHeight="12.75" x14ac:dyDescent="0.2"/>
  <cols>
    <col min="1" max="1" width="74.140625" style="53" bestFit="1" customWidth="1"/>
    <col min="2" max="2" width="15.85546875" style="53" customWidth="1"/>
    <col min="3" max="3" width="19" style="53" customWidth="1"/>
    <col min="4" max="4" width="18.7109375" style="53" customWidth="1"/>
    <col min="5" max="5" width="16.7109375" style="53" customWidth="1"/>
    <col min="6" max="6" width="10.28515625" style="53" customWidth="1"/>
    <col min="7" max="7" width="23.85546875" style="53" customWidth="1"/>
    <col min="8" max="8" width="33.42578125" style="53" customWidth="1"/>
    <col min="9" max="9" width="24.7109375" style="53" bestFit="1" customWidth="1"/>
    <col min="10" max="10" width="46.42578125" style="53" bestFit="1" customWidth="1"/>
    <col min="11" max="11" width="19.7109375" style="53" customWidth="1"/>
    <col min="12" max="12" width="24.42578125" style="53" bestFit="1" customWidth="1"/>
    <col min="13" max="30" width="11.42578125" style="53"/>
    <col min="31" max="16384" width="11.42578125" style="212"/>
  </cols>
  <sheetData>
    <row r="1" spans="1:30" x14ac:dyDescent="0.2">
      <c r="A1" s="53" t="str">
        <f>Indice!C1</f>
        <v>GRUPO VAZQUEZ S.A.E.</v>
      </c>
      <c r="B1" s="198"/>
      <c r="D1" s="198" t="s">
        <v>100</v>
      </c>
    </row>
    <row r="5" spans="1:30" x14ac:dyDescent="0.2">
      <c r="A5" s="628" t="s">
        <v>207</v>
      </c>
      <c r="B5" s="628"/>
      <c r="C5" s="628"/>
      <c r="D5" s="628"/>
      <c r="E5" s="628"/>
      <c r="F5" s="628"/>
      <c r="G5" s="138"/>
      <c r="H5" s="138"/>
      <c r="I5" s="138"/>
      <c r="J5" s="138"/>
      <c r="K5" s="138"/>
      <c r="L5" s="138"/>
    </row>
    <row r="6" spans="1:30" s="160" customFormat="1" x14ac:dyDescent="0.2">
      <c r="A6" s="228" t="s">
        <v>165</v>
      </c>
      <c r="B6" s="311"/>
      <c r="C6" s="68"/>
      <c r="D6" s="68"/>
      <c r="E6" s="68"/>
      <c r="F6" s="68"/>
    </row>
    <row r="7" spans="1:30" s="160" customFormat="1" x14ac:dyDescent="0.2">
      <c r="A7" s="311"/>
      <c r="B7" s="311"/>
      <c r="C7" s="68"/>
      <c r="D7" s="68"/>
      <c r="E7" s="68"/>
      <c r="F7" s="68"/>
    </row>
    <row r="8" spans="1:30" x14ac:dyDescent="0.2">
      <c r="A8" s="53" t="s">
        <v>208</v>
      </c>
    </row>
    <row r="10" spans="1:30" x14ac:dyDescent="0.2">
      <c r="A10" s="53" t="s">
        <v>340</v>
      </c>
      <c r="B10" s="463" t="s">
        <v>1075</v>
      </c>
      <c r="C10" s="463" t="s">
        <v>949</v>
      </c>
    </row>
    <row r="11" spans="1:30" s="606" customFormat="1" x14ac:dyDescent="0.2">
      <c r="A11" s="53" t="s">
        <v>1072</v>
      </c>
      <c r="B11" s="331">
        <v>54305000</v>
      </c>
      <c r="C11" s="331">
        <v>0</v>
      </c>
      <c r="D11" s="596"/>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row>
    <row r="12" spans="1:30" x14ac:dyDescent="0.2">
      <c r="A12" s="53" t="s">
        <v>1073</v>
      </c>
      <c r="B12" s="331">
        <v>847625549.91700006</v>
      </c>
      <c r="C12" s="331">
        <v>482743179.99399996</v>
      </c>
      <c r="D12" s="596"/>
    </row>
    <row r="13" spans="1:30" x14ac:dyDescent="0.2">
      <c r="B13" s="332"/>
      <c r="C13" s="332"/>
    </row>
    <row r="14" spans="1:30" x14ac:dyDescent="0.2">
      <c r="A14" s="53" t="s">
        <v>211</v>
      </c>
      <c r="G14" s="53" t="s">
        <v>341</v>
      </c>
    </row>
    <row r="15" spans="1:30" x14ac:dyDescent="0.2">
      <c r="D15" s="139">
        <f>IFERROR(IF(Indice!B6="","2XX2",YEAR(Indice!B6)),"2XX2")</f>
        <v>2023</v>
      </c>
      <c r="E15" s="100"/>
    </row>
    <row r="16" spans="1:30" ht="40.5" customHeight="1" x14ac:dyDescent="0.2">
      <c r="A16" s="333" t="s">
        <v>325</v>
      </c>
      <c r="B16" s="334" t="s">
        <v>326</v>
      </c>
      <c r="C16" s="333" t="s">
        <v>342</v>
      </c>
      <c r="D16" s="335" t="s">
        <v>339</v>
      </c>
      <c r="E16" s="335" t="s">
        <v>209</v>
      </c>
      <c r="G16" s="333" t="s">
        <v>342</v>
      </c>
      <c r="H16" s="333" t="s">
        <v>343</v>
      </c>
      <c r="I16" s="333" t="s">
        <v>346</v>
      </c>
      <c r="J16" s="333" t="s">
        <v>344</v>
      </c>
      <c r="K16" s="333" t="s">
        <v>212</v>
      </c>
      <c r="L16" s="333" t="s">
        <v>345</v>
      </c>
    </row>
    <row r="17" spans="1:12" s="30" customFormat="1" x14ac:dyDescent="0.2">
      <c r="A17" s="597" t="s">
        <v>1078</v>
      </c>
      <c r="B17" s="598" t="s">
        <v>768</v>
      </c>
      <c r="C17" s="319">
        <v>551</v>
      </c>
      <c r="D17" s="319">
        <v>58792848</v>
      </c>
      <c r="E17" s="319">
        <v>3199434</v>
      </c>
      <c r="F17" s="599"/>
      <c r="G17" s="319">
        <v>1</v>
      </c>
      <c r="H17" s="607">
        <v>1.8E-3</v>
      </c>
      <c r="I17" s="319">
        <v>125211.283</v>
      </c>
      <c r="J17" s="607">
        <v>1.8E-3</v>
      </c>
      <c r="K17" s="608"/>
      <c r="L17" s="608"/>
    </row>
    <row r="18" spans="1:12" s="30" customFormat="1" x14ac:dyDescent="0.2">
      <c r="A18" s="597" t="s">
        <v>942</v>
      </c>
      <c r="B18" s="325" t="s">
        <v>769</v>
      </c>
      <c r="C18" s="575">
        <v>387753</v>
      </c>
      <c r="D18" s="575">
        <v>431001460.74000001</v>
      </c>
      <c r="E18" s="575">
        <v>23594022.934</v>
      </c>
      <c r="F18" s="599"/>
      <c r="G18" s="319">
        <v>281097</v>
      </c>
      <c r="H18" s="607">
        <v>0.91718821414424567</v>
      </c>
      <c r="I18" s="319">
        <v>335839504.27600002</v>
      </c>
      <c r="J18" s="607">
        <v>0.72493829834972257</v>
      </c>
      <c r="K18" s="608">
        <v>312449465.53510034</v>
      </c>
      <c r="L18" s="608">
        <v>23390038.740899682</v>
      </c>
    </row>
    <row r="19" spans="1:12" s="30" customFormat="1" x14ac:dyDescent="0.2">
      <c r="A19" s="597" t="s">
        <v>910</v>
      </c>
      <c r="B19" s="325" t="s">
        <v>877</v>
      </c>
      <c r="C19" s="575">
        <v>88741</v>
      </c>
      <c r="D19" s="575">
        <v>184221128</v>
      </c>
      <c r="E19" s="575">
        <v>46129356</v>
      </c>
      <c r="F19" s="601"/>
      <c r="G19" s="319">
        <v>56814</v>
      </c>
      <c r="H19" s="607">
        <v>0.95487777777777805</v>
      </c>
      <c r="I19" s="319">
        <v>111640533.741</v>
      </c>
      <c r="J19" s="607">
        <v>0.64019999999999999</v>
      </c>
      <c r="K19" s="608">
        <v>117938366.14559999</v>
      </c>
      <c r="L19" s="608">
        <v>-6297832.4045999944</v>
      </c>
    </row>
    <row r="20" spans="1:12" s="30" customFormat="1" x14ac:dyDescent="0.2">
      <c r="A20" s="597" t="s">
        <v>1076</v>
      </c>
      <c r="B20" s="325" t="s">
        <v>898</v>
      </c>
      <c r="C20" s="575">
        <v>156316</v>
      </c>
      <c r="D20" s="575">
        <v>284785411.63</v>
      </c>
      <c r="E20" s="575">
        <v>31361300.723000001</v>
      </c>
      <c r="F20" s="601"/>
      <c r="G20" s="319">
        <v>160315</v>
      </c>
      <c r="H20" s="607">
        <v>0.94955908722458304</v>
      </c>
      <c r="I20" s="319">
        <v>205502566.59099999</v>
      </c>
      <c r="J20" s="607">
        <v>0.67459999999999998</v>
      </c>
      <c r="K20" s="608">
        <v>192116238.68559799</v>
      </c>
      <c r="L20" s="608">
        <v>13386327.905402005</v>
      </c>
    </row>
    <row r="21" spans="1:12" s="30" customFormat="1" x14ac:dyDescent="0.2">
      <c r="A21" s="597" t="s">
        <v>943</v>
      </c>
      <c r="B21" s="325" t="s">
        <v>911</v>
      </c>
      <c r="C21" s="575">
        <v>650</v>
      </c>
      <c r="D21" s="575">
        <v>7571357</v>
      </c>
      <c r="E21" s="575">
        <v>483004</v>
      </c>
      <c r="F21" s="600"/>
      <c r="G21" s="319">
        <v>5</v>
      </c>
      <c r="H21" s="607">
        <v>7.7000000000000002E-3</v>
      </c>
      <c r="I21" s="319">
        <v>57073.171000000002</v>
      </c>
      <c r="J21" s="607">
        <v>7.7000000000000002E-3</v>
      </c>
      <c r="K21" s="608"/>
      <c r="L21" s="608"/>
    </row>
    <row r="22" spans="1:12" s="30" customFormat="1" x14ac:dyDescent="0.2">
      <c r="A22" s="597" t="s">
        <v>950</v>
      </c>
      <c r="B22" s="325" t="s">
        <v>951</v>
      </c>
      <c r="C22" s="575">
        <v>13173</v>
      </c>
      <c r="D22" s="575">
        <v>5826864</v>
      </c>
      <c r="E22" s="575">
        <v>-671560</v>
      </c>
      <c r="F22" s="600"/>
      <c r="G22" s="319">
        <v>1068</v>
      </c>
      <c r="H22" s="607">
        <v>0.12222222222222222</v>
      </c>
      <c r="I22" s="319">
        <v>534000</v>
      </c>
      <c r="J22" s="607">
        <v>8.1100000000000005E-2</v>
      </c>
      <c r="K22" s="608"/>
      <c r="L22" s="608">
        <v>0</v>
      </c>
    </row>
    <row r="23" spans="1:12" s="30" customFormat="1" x14ac:dyDescent="0.2">
      <c r="A23" s="597" t="s">
        <v>1059</v>
      </c>
      <c r="B23" s="325" t="s">
        <v>940</v>
      </c>
      <c r="C23" s="319">
        <v>11337</v>
      </c>
      <c r="D23" s="319">
        <v>11675026.145</v>
      </c>
      <c r="E23" s="319">
        <v>331671.03200000001</v>
      </c>
      <c r="F23" s="601"/>
      <c r="G23" s="319">
        <v>44</v>
      </c>
      <c r="H23" s="607">
        <v>3.8999999999999998E-3</v>
      </c>
      <c r="I23" s="319">
        <v>44990.357000000004</v>
      </c>
      <c r="J23" s="607">
        <v>3.8999999999999998E-3</v>
      </c>
      <c r="K23" s="608"/>
      <c r="L23" s="608"/>
    </row>
    <row r="24" spans="1:12" s="30" customFormat="1" x14ac:dyDescent="0.2">
      <c r="A24" s="597" t="s">
        <v>1067</v>
      </c>
      <c r="B24" s="325" t="s">
        <v>1069</v>
      </c>
      <c r="C24" s="319">
        <v>100</v>
      </c>
      <c r="D24" s="319">
        <v>1780324</v>
      </c>
      <c r="E24" s="319">
        <v>33804</v>
      </c>
      <c r="F24" s="601"/>
      <c r="G24" s="319">
        <v>1</v>
      </c>
      <c r="H24" s="607">
        <v>0.01</v>
      </c>
      <c r="I24" s="319">
        <v>12000</v>
      </c>
      <c r="J24" s="607">
        <v>0.01</v>
      </c>
      <c r="K24" s="608"/>
      <c r="L24" s="608">
        <v>0</v>
      </c>
    </row>
    <row r="25" spans="1:12" s="30" customFormat="1" x14ac:dyDescent="0.2">
      <c r="A25" s="597" t="s">
        <v>1080</v>
      </c>
      <c r="B25" s="325" t="s">
        <v>1079</v>
      </c>
      <c r="C25" s="319">
        <v>40000</v>
      </c>
      <c r="D25" s="319">
        <v>291760000</v>
      </c>
      <c r="E25" s="319">
        <v>0</v>
      </c>
      <c r="F25" s="601"/>
      <c r="G25" s="319">
        <v>40000</v>
      </c>
      <c r="H25" s="607">
        <v>1</v>
      </c>
      <c r="I25" s="319">
        <v>23658203.561000001</v>
      </c>
      <c r="J25" s="607">
        <v>0.74942831314310487</v>
      </c>
      <c r="K25" s="608">
        <v>218653204.64263228</v>
      </c>
      <c r="L25" s="608">
        <v>-194995001.08163229</v>
      </c>
    </row>
    <row r="26" spans="1:12" s="30" customFormat="1" x14ac:dyDescent="0.2">
      <c r="A26" s="597" t="s">
        <v>1053</v>
      </c>
      <c r="B26" s="325" t="s">
        <v>1077</v>
      </c>
      <c r="C26" s="575">
        <v>10400</v>
      </c>
      <c r="D26" s="575">
        <v>61209602.245999999</v>
      </c>
      <c r="E26" s="575">
        <v>349579.23</v>
      </c>
      <c r="F26" s="600"/>
      <c r="G26" s="319">
        <v>1</v>
      </c>
      <c r="H26" s="607">
        <v>1E-4</v>
      </c>
      <c r="I26" s="319">
        <v>60000000</v>
      </c>
      <c r="J26" s="607">
        <v>1E-4</v>
      </c>
      <c r="K26" s="608">
        <v>0</v>
      </c>
      <c r="L26" s="608"/>
    </row>
    <row r="27" spans="1:12" s="30" customFormat="1" x14ac:dyDescent="0.2">
      <c r="A27" s="524"/>
      <c r="B27" s="525"/>
      <c r="C27" s="302"/>
      <c r="D27" s="302"/>
      <c r="E27" s="302"/>
      <c r="G27" s="302"/>
      <c r="H27" s="526"/>
      <c r="I27" s="302"/>
      <c r="J27" s="526"/>
      <c r="K27" s="527"/>
      <c r="L27" s="527"/>
    </row>
    <row r="28" spans="1:12" x14ac:dyDescent="0.2">
      <c r="A28" s="559" t="s">
        <v>952</v>
      </c>
      <c r="D28" s="179"/>
      <c r="E28" s="172"/>
      <c r="F28" s="172"/>
      <c r="G28" s="179"/>
      <c r="H28" s="172"/>
      <c r="I28" s="179"/>
      <c r="K28" s="332"/>
      <c r="L28" s="332"/>
    </row>
    <row r="29" spans="1:12" x14ac:dyDescent="0.2">
      <c r="G29" s="332"/>
      <c r="H29" s="332"/>
      <c r="I29" s="332"/>
    </row>
    <row r="30" spans="1:12" ht="15" x14ac:dyDescent="0.2">
      <c r="A30" s="628" t="s">
        <v>773</v>
      </c>
      <c r="B30" s="628"/>
      <c r="C30" s="628"/>
      <c r="D30" s="628"/>
      <c r="E30" s="628"/>
      <c r="F30" s="628"/>
      <c r="G30" s="460"/>
    </row>
    <row r="31" spans="1:12" x14ac:dyDescent="0.2">
      <c r="A31" s="228" t="s">
        <v>210</v>
      </c>
      <c r="B31" s="228"/>
    </row>
    <row r="32" spans="1:12" x14ac:dyDescent="0.2">
      <c r="A32" s="228"/>
      <c r="B32" s="228"/>
      <c r="E32" s="238"/>
    </row>
    <row r="33" spans="1:30" ht="15" customHeight="1" x14ac:dyDescent="0.2">
      <c r="A33" s="232" t="s">
        <v>775</v>
      </c>
      <c r="B33" s="22"/>
      <c r="C33" s="238"/>
      <c r="D33" s="238"/>
      <c r="E33" s="238"/>
      <c r="G33" s="448"/>
      <c r="H33" s="448"/>
      <c r="I33" s="448"/>
      <c r="J33" s="448"/>
      <c r="K33" s="448"/>
      <c r="L33" s="448"/>
    </row>
    <row r="34" spans="1:30" x14ac:dyDescent="0.2">
      <c r="A34" s="238"/>
      <c r="B34" s="238"/>
      <c r="C34" s="238"/>
      <c r="D34" s="238"/>
      <c r="E34" s="238"/>
      <c r="G34" s="448"/>
      <c r="H34" s="448"/>
      <c r="I34" s="448"/>
      <c r="J34" s="448"/>
      <c r="K34" s="618"/>
      <c r="L34" s="448"/>
    </row>
    <row r="35" spans="1:30" x14ac:dyDescent="0.2">
      <c r="A35" s="161" t="s">
        <v>5</v>
      </c>
      <c r="B35" s="162"/>
      <c r="C35" s="463" t="s">
        <v>1075</v>
      </c>
      <c r="D35" s="463" t="s">
        <v>949</v>
      </c>
      <c r="E35" s="238"/>
      <c r="G35" s="619"/>
      <c r="H35" s="619"/>
      <c r="I35" s="619"/>
      <c r="J35" s="619"/>
      <c r="K35" s="620"/>
      <c r="L35" s="448"/>
      <c r="AD35" s="212"/>
    </row>
    <row r="36" spans="1:30" x14ac:dyDescent="0.2">
      <c r="A36" s="25"/>
      <c r="B36" s="162"/>
      <c r="C36" s="313"/>
      <c r="D36" s="313"/>
      <c r="E36" s="238"/>
      <c r="G36" s="448"/>
      <c r="H36" s="448"/>
      <c r="I36" s="448"/>
      <c r="J36" s="448"/>
      <c r="K36" s="302"/>
      <c r="L36" s="448"/>
      <c r="AD36" s="212"/>
    </row>
    <row r="37" spans="1:30" ht="15" x14ac:dyDescent="0.25">
      <c r="A37" s="160" t="s">
        <v>774</v>
      </c>
      <c r="B37" s="163"/>
      <c r="C37" s="26">
        <v>1415240.6359999999</v>
      </c>
      <c r="D37" s="26">
        <v>619674.92799999996</v>
      </c>
      <c r="E37" s="238"/>
      <c r="G37" s="621"/>
      <c r="H37" s="621"/>
      <c r="I37" s="622"/>
      <c r="J37" s="621"/>
      <c r="K37" s="623"/>
      <c r="L37" s="448"/>
      <c r="AD37" s="212"/>
    </row>
    <row r="38" spans="1:30" ht="15" hidden="1" x14ac:dyDescent="0.25">
      <c r="A38" s="164" t="s">
        <v>776</v>
      </c>
      <c r="B38" s="163"/>
      <c r="C38" s="26">
        <v>0</v>
      </c>
      <c r="D38" s="26">
        <v>0</v>
      </c>
      <c r="E38" s="238"/>
      <c r="G38" s="621"/>
      <c r="H38" s="621"/>
      <c r="I38" s="622"/>
      <c r="J38" s="621"/>
      <c r="K38" s="623"/>
      <c r="L38" s="448"/>
      <c r="AD38" s="212"/>
    </row>
    <row r="39" spans="1:30" ht="15" hidden="1" x14ac:dyDescent="0.25">
      <c r="A39" s="164" t="s">
        <v>777</v>
      </c>
      <c r="B39" s="163"/>
      <c r="C39" s="26">
        <v>0</v>
      </c>
      <c r="D39" s="26">
        <v>0</v>
      </c>
      <c r="E39" s="238"/>
      <c r="G39" s="621"/>
      <c r="H39" s="621"/>
      <c r="I39" s="622"/>
      <c r="J39" s="621"/>
      <c r="K39" s="623"/>
      <c r="L39" s="448"/>
      <c r="AD39" s="212"/>
    </row>
    <row r="40" spans="1:30" ht="15" hidden="1" x14ac:dyDescent="0.25">
      <c r="A40" s="164" t="s">
        <v>783</v>
      </c>
      <c r="B40" s="163"/>
      <c r="C40" s="26">
        <v>0</v>
      </c>
      <c r="D40" s="26">
        <v>0</v>
      </c>
      <c r="E40" s="238"/>
      <c r="G40" s="621"/>
      <c r="H40" s="621"/>
      <c r="I40" s="622"/>
      <c r="J40" s="621"/>
      <c r="K40" s="623"/>
      <c r="L40" s="448"/>
      <c r="AD40" s="212"/>
    </row>
    <row r="41" spans="1:30" ht="15" hidden="1" x14ac:dyDescent="0.25">
      <c r="A41" s="164" t="s">
        <v>778</v>
      </c>
      <c r="B41" s="163"/>
      <c r="C41" s="26">
        <v>0</v>
      </c>
      <c r="D41" s="26">
        <v>0</v>
      </c>
      <c r="E41" s="238"/>
      <c r="G41" s="621"/>
      <c r="H41" s="621"/>
      <c r="I41" s="622"/>
      <c r="J41" s="621"/>
      <c r="K41" s="623"/>
      <c r="L41" s="448"/>
      <c r="AD41" s="212"/>
    </row>
    <row r="42" spans="1:30" ht="15" hidden="1" x14ac:dyDescent="0.25">
      <c r="A42" s="164" t="s">
        <v>324</v>
      </c>
      <c r="B42" s="163"/>
      <c r="C42" s="26">
        <v>0</v>
      </c>
      <c r="D42" s="26">
        <v>0</v>
      </c>
      <c r="E42" s="238"/>
      <c r="G42" s="621"/>
      <c r="H42" s="621"/>
      <c r="I42" s="622"/>
      <c r="J42" s="621"/>
      <c r="K42" s="623"/>
      <c r="L42" s="448"/>
      <c r="AD42" s="212"/>
    </row>
    <row r="43" spans="1:30" ht="15.75" thickBot="1" x14ac:dyDescent="0.3">
      <c r="A43" s="165" t="s">
        <v>3</v>
      </c>
      <c r="B43" s="166"/>
      <c r="C43" s="27">
        <f>SUM(C37:C42)</f>
        <v>1415240.6359999999</v>
      </c>
      <c r="D43" s="27">
        <f>SUM(D37:D42)</f>
        <v>619674.92799999996</v>
      </c>
      <c r="E43" s="238"/>
      <c r="G43" s="621"/>
      <c r="H43" s="621"/>
      <c r="I43" s="622"/>
      <c r="J43" s="621"/>
      <c r="K43" s="623"/>
      <c r="L43" s="448"/>
      <c r="AD43" s="212"/>
    </row>
    <row r="44" spans="1:30" ht="15.75" thickTop="1" x14ac:dyDescent="0.25">
      <c r="D44" s="238"/>
      <c r="E44" s="238"/>
      <c r="G44" s="621"/>
      <c r="H44" s="621"/>
      <c r="I44" s="622"/>
      <c r="J44" s="621"/>
      <c r="K44" s="623"/>
      <c r="L44" s="448"/>
      <c r="AD44" s="212"/>
    </row>
    <row r="45" spans="1:30" ht="15" x14ac:dyDescent="0.25">
      <c r="E45" s="238"/>
      <c r="G45" s="621"/>
      <c r="H45" s="621"/>
      <c r="I45" s="622"/>
      <c r="J45" s="621"/>
      <c r="K45" s="623"/>
      <c r="L45" s="448"/>
      <c r="AD45" s="212"/>
    </row>
    <row r="46" spans="1:30" ht="15" x14ac:dyDescent="0.25">
      <c r="G46" s="621"/>
      <c r="H46" s="621"/>
      <c r="I46" s="622"/>
      <c r="J46" s="621"/>
      <c r="K46" s="623"/>
      <c r="L46" s="448"/>
      <c r="AD46" s="212"/>
    </row>
    <row r="47" spans="1:30" ht="15" x14ac:dyDescent="0.25">
      <c r="G47" s="621"/>
      <c r="H47" s="621"/>
      <c r="I47" s="622"/>
      <c r="J47" s="621"/>
      <c r="K47" s="623"/>
      <c r="L47" s="448"/>
      <c r="AD47" s="212"/>
    </row>
    <row r="48" spans="1:30" ht="15" x14ac:dyDescent="0.25">
      <c r="G48" s="621"/>
      <c r="H48" s="621"/>
      <c r="I48" s="622"/>
      <c r="J48" s="621"/>
      <c r="K48" s="623"/>
      <c r="L48" s="448"/>
      <c r="AD48" s="212"/>
    </row>
    <row r="49" spans="5:30" ht="15" x14ac:dyDescent="0.25">
      <c r="G49" s="621"/>
      <c r="H49" s="621"/>
      <c r="I49" s="622"/>
      <c r="J49" s="621"/>
      <c r="K49" s="623"/>
      <c r="L49" s="448"/>
      <c r="AD49" s="212"/>
    </row>
    <row r="50" spans="5:30" ht="15" x14ac:dyDescent="0.25">
      <c r="G50" s="621"/>
      <c r="H50" s="621"/>
      <c r="I50" s="622"/>
      <c r="J50" s="621"/>
      <c r="K50" s="623"/>
      <c r="L50" s="448"/>
      <c r="AD50" s="212"/>
    </row>
    <row r="51" spans="5:30" ht="15" x14ac:dyDescent="0.25">
      <c r="G51" s="621"/>
      <c r="H51" s="621"/>
      <c r="I51" s="622"/>
      <c r="J51" s="621"/>
      <c r="K51" s="623"/>
      <c r="L51" s="448"/>
      <c r="AD51" s="212"/>
    </row>
    <row r="52" spans="5:30" ht="15" x14ac:dyDescent="0.25">
      <c r="G52" s="621"/>
      <c r="H52" s="621"/>
      <c r="I52" s="622"/>
      <c r="J52" s="621"/>
      <c r="K52" s="623"/>
      <c r="L52" s="448"/>
      <c r="AD52" s="212"/>
    </row>
    <row r="53" spans="5:30" ht="15" x14ac:dyDescent="0.25">
      <c r="G53" s="621"/>
      <c r="H53" s="621"/>
      <c r="I53" s="622"/>
      <c r="J53" s="621"/>
      <c r="K53" s="623"/>
      <c r="L53" s="448"/>
      <c r="AD53" s="212"/>
    </row>
    <row r="54" spans="5:30" ht="15" x14ac:dyDescent="0.25">
      <c r="E54" s="172"/>
      <c r="F54" s="172"/>
      <c r="G54" s="621"/>
      <c r="H54" s="621"/>
      <c r="I54" s="622"/>
      <c r="J54" s="621"/>
      <c r="K54" s="623"/>
      <c r="L54" s="448"/>
      <c r="M54" s="172"/>
      <c r="AD54" s="212"/>
    </row>
    <row r="55" spans="5:30" s="172" customFormat="1" ht="15" x14ac:dyDescent="0.25">
      <c r="G55" s="621"/>
      <c r="H55" s="621"/>
      <c r="I55" s="622"/>
      <c r="J55" s="621"/>
      <c r="K55" s="623"/>
      <c r="L55" s="448"/>
    </row>
    <row r="56" spans="5:30" s="172" customFormat="1" ht="15" x14ac:dyDescent="0.25">
      <c r="G56" s="621"/>
      <c r="H56" s="621"/>
      <c r="I56" s="622"/>
      <c r="J56" s="621"/>
      <c r="K56" s="623"/>
      <c r="L56" s="448"/>
    </row>
    <row r="57" spans="5:30" s="172" customFormat="1" ht="15" x14ac:dyDescent="0.25">
      <c r="G57" s="621"/>
      <c r="H57" s="621"/>
      <c r="I57" s="622"/>
      <c r="J57" s="621"/>
      <c r="K57" s="623"/>
      <c r="L57" s="448"/>
    </row>
    <row r="58" spans="5:30" s="172" customFormat="1" ht="15" x14ac:dyDescent="0.25">
      <c r="G58" s="621"/>
      <c r="H58" s="621"/>
      <c r="I58" s="622"/>
      <c r="J58" s="621"/>
      <c r="K58" s="623"/>
      <c r="L58" s="448"/>
    </row>
    <row r="59" spans="5:30" s="172" customFormat="1" ht="15" x14ac:dyDescent="0.25">
      <c r="G59" s="621"/>
      <c r="H59" s="621"/>
      <c r="I59" s="622"/>
      <c r="J59" s="621"/>
      <c r="K59" s="623"/>
      <c r="L59" s="448"/>
    </row>
    <row r="60" spans="5:30" s="172" customFormat="1" ht="15" x14ac:dyDescent="0.25">
      <c r="G60" s="621"/>
      <c r="H60" s="621"/>
      <c r="I60" s="622"/>
      <c r="J60" s="621"/>
      <c r="K60" s="623"/>
      <c r="L60" s="448"/>
    </row>
    <row r="61" spans="5:30" s="172" customFormat="1" ht="15" x14ac:dyDescent="0.25">
      <c r="G61" s="621"/>
      <c r="H61" s="621"/>
      <c r="I61" s="622"/>
      <c r="J61" s="621"/>
      <c r="K61" s="623"/>
      <c r="L61" s="448"/>
    </row>
    <row r="62" spans="5:30" s="172" customFormat="1" ht="15" x14ac:dyDescent="0.25">
      <c r="E62" s="53"/>
      <c r="F62" s="53"/>
      <c r="G62" s="621"/>
      <c r="H62" s="621"/>
      <c r="I62" s="622"/>
      <c r="J62" s="621"/>
      <c r="K62" s="623"/>
      <c r="L62" s="448"/>
      <c r="M62" s="53"/>
    </row>
    <row r="63" spans="5:30" ht="15" x14ac:dyDescent="0.25">
      <c r="G63" s="621"/>
      <c r="H63" s="621"/>
      <c r="I63" s="622"/>
      <c r="J63" s="621"/>
      <c r="K63" s="623"/>
      <c r="L63" s="624"/>
      <c r="AD63" s="212"/>
    </row>
    <row r="64" spans="5:30" ht="15" x14ac:dyDescent="0.25">
      <c r="G64" s="621"/>
      <c r="H64" s="621"/>
      <c r="I64" s="622"/>
      <c r="J64" s="621"/>
      <c r="K64" s="623"/>
      <c r="L64" s="448"/>
      <c r="AD64" s="212"/>
    </row>
    <row r="65" spans="1:30" s="606" customFormat="1" ht="15" x14ac:dyDescent="0.25">
      <c r="A65" s="53"/>
      <c r="B65" s="53"/>
      <c r="C65" s="53"/>
      <c r="D65" s="53"/>
      <c r="E65" s="53"/>
      <c r="F65" s="53"/>
      <c r="G65" s="621"/>
      <c r="H65" s="621"/>
      <c r="I65" s="622"/>
      <c r="J65" s="621"/>
      <c r="K65" s="623"/>
      <c r="L65" s="448"/>
      <c r="M65" s="53"/>
      <c r="N65" s="53"/>
      <c r="O65" s="53"/>
      <c r="P65" s="53"/>
      <c r="Q65" s="53"/>
      <c r="R65" s="53"/>
      <c r="S65" s="53"/>
      <c r="T65" s="53"/>
      <c r="U65" s="53"/>
      <c r="V65" s="53"/>
      <c r="W65" s="53"/>
      <c r="X65" s="53"/>
      <c r="Y65" s="53"/>
      <c r="Z65" s="53"/>
      <c r="AA65" s="53"/>
      <c r="AB65" s="53"/>
      <c r="AC65" s="53"/>
    </row>
    <row r="66" spans="1:30" ht="15" x14ac:dyDescent="0.25">
      <c r="G66" s="621"/>
      <c r="H66" s="621"/>
      <c r="I66" s="622"/>
      <c r="J66" s="621"/>
      <c r="K66" s="623"/>
      <c r="L66" s="448"/>
      <c r="AD66" s="212"/>
    </row>
    <row r="67" spans="1:30" ht="15" x14ac:dyDescent="0.25">
      <c r="G67" s="621"/>
      <c r="H67" s="621"/>
      <c r="I67" s="622"/>
      <c r="J67" s="621"/>
      <c r="K67" s="623"/>
      <c r="L67" s="448"/>
      <c r="AD67" s="212"/>
    </row>
    <row r="68" spans="1:30" ht="15" x14ac:dyDescent="0.25">
      <c r="G68" s="621"/>
      <c r="H68" s="621"/>
      <c r="I68" s="622"/>
      <c r="J68" s="621"/>
      <c r="K68" s="623"/>
      <c r="L68" s="448"/>
      <c r="AD68" s="212"/>
    </row>
    <row r="69" spans="1:30" ht="15" x14ac:dyDescent="0.25">
      <c r="G69" s="621"/>
      <c r="H69" s="621"/>
      <c r="I69" s="622"/>
      <c r="J69" s="621"/>
      <c r="K69" s="623"/>
      <c r="L69" s="448"/>
      <c r="AD69" s="212"/>
    </row>
    <row r="70" spans="1:30" x14ac:dyDescent="0.2">
      <c r="G70" s="448"/>
      <c r="H70" s="448"/>
      <c r="I70" s="448"/>
      <c r="J70" s="448"/>
      <c r="K70" s="448"/>
      <c r="L70" s="448"/>
      <c r="AD70" s="212"/>
    </row>
    <row r="71" spans="1:30" x14ac:dyDescent="0.2">
      <c r="G71" s="448"/>
      <c r="H71" s="448"/>
      <c r="I71" s="448"/>
      <c r="J71" s="448"/>
      <c r="K71" s="448"/>
      <c r="L71" s="448"/>
      <c r="AA71" s="212"/>
      <c r="AB71" s="212"/>
      <c r="AC71" s="212"/>
      <c r="AD71" s="212"/>
    </row>
    <row r="72" spans="1:30" ht="15" x14ac:dyDescent="0.25">
      <c r="G72" s="448"/>
      <c r="H72" s="448"/>
      <c r="I72" s="448"/>
      <c r="J72" s="448"/>
      <c r="K72" s="623"/>
      <c r="L72" s="448"/>
      <c r="AA72" s="212"/>
      <c r="AB72" s="212"/>
      <c r="AC72" s="212"/>
      <c r="AD72" s="212"/>
    </row>
    <row r="73" spans="1:30" ht="15" x14ac:dyDescent="0.25">
      <c r="G73" s="448"/>
      <c r="H73" s="448"/>
      <c r="I73" s="448"/>
      <c r="J73" s="448"/>
      <c r="K73" s="623"/>
      <c r="L73" s="448"/>
      <c r="AA73" s="212"/>
      <c r="AB73" s="212"/>
      <c r="AC73" s="212"/>
      <c r="AD73" s="212"/>
    </row>
    <row r="74" spans="1:30" x14ac:dyDescent="0.2">
      <c r="G74" s="448"/>
      <c r="H74" s="448"/>
      <c r="I74" s="448"/>
      <c r="J74" s="448"/>
      <c r="K74" s="448"/>
      <c r="L74" s="448"/>
      <c r="AA74" s="212"/>
      <c r="AB74" s="212"/>
      <c r="AC74" s="212"/>
      <c r="AD74" s="212"/>
    </row>
    <row r="75" spans="1:30" ht="15" x14ac:dyDescent="0.25">
      <c r="G75" s="621"/>
      <c r="H75" s="621"/>
      <c r="I75" s="622"/>
      <c r="J75" s="621"/>
      <c r="K75" s="302"/>
      <c r="L75" s="448"/>
      <c r="AA75" s="212"/>
      <c r="AB75" s="212"/>
      <c r="AC75" s="212"/>
      <c r="AD75" s="212"/>
    </row>
    <row r="76" spans="1:30" ht="15" x14ac:dyDescent="0.25">
      <c r="G76" s="621"/>
      <c r="H76" s="621"/>
      <c r="I76" s="622"/>
      <c r="J76" s="621"/>
      <c r="K76" s="302"/>
      <c r="L76" s="448"/>
      <c r="T76" s="212"/>
      <c r="U76" s="212"/>
      <c r="V76" s="212"/>
      <c r="W76" s="212"/>
      <c r="X76" s="212"/>
      <c r="Y76" s="212"/>
      <c r="Z76" s="212"/>
      <c r="AA76" s="212"/>
      <c r="AB76" s="212"/>
      <c r="AC76" s="212"/>
      <c r="AD76" s="212"/>
    </row>
    <row r="77" spans="1:30" s="498" customFormat="1" ht="15" x14ac:dyDescent="0.25">
      <c r="A77" s="53"/>
      <c r="B77" s="53"/>
      <c r="C77" s="53"/>
      <c r="D77" s="53"/>
      <c r="E77" s="53"/>
      <c r="F77" s="53"/>
      <c r="G77" s="621"/>
      <c r="H77" s="621"/>
      <c r="I77" s="622"/>
      <c r="J77" s="621"/>
      <c r="K77" s="302"/>
      <c r="L77" s="448"/>
      <c r="M77" s="53"/>
      <c r="N77" s="53"/>
      <c r="O77" s="53"/>
      <c r="P77" s="53"/>
      <c r="Q77" s="53"/>
      <c r="R77" s="53"/>
      <c r="S77" s="53"/>
    </row>
    <row r="78" spans="1:30" s="498" customFormat="1" ht="15" x14ac:dyDescent="0.25">
      <c r="A78" s="53"/>
      <c r="B78" s="53"/>
      <c r="C78" s="53"/>
      <c r="D78" s="53"/>
      <c r="E78" s="53"/>
      <c r="F78" s="53"/>
      <c r="G78" s="621"/>
      <c r="H78" s="621"/>
      <c r="I78" s="622"/>
      <c r="J78" s="621"/>
      <c r="K78" s="302"/>
      <c r="L78" s="448"/>
      <c r="M78" s="53"/>
      <c r="N78" s="53"/>
      <c r="O78" s="53"/>
      <c r="P78" s="53"/>
      <c r="Q78" s="53"/>
      <c r="R78" s="53"/>
      <c r="S78" s="53"/>
      <c r="T78" s="53"/>
      <c r="U78" s="53"/>
      <c r="V78" s="53"/>
      <c r="W78" s="53"/>
    </row>
    <row r="79" spans="1:30" x14ac:dyDescent="0.2">
      <c r="G79" s="448"/>
      <c r="H79" s="448"/>
      <c r="I79" s="448"/>
      <c r="J79" s="448"/>
      <c r="K79" s="581"/>
      <c r="L79" s="448"/>
      <c r="X79" s="212"/>
      <c r="Y79" s="212"/>
      <c r="Z79" s="212"/>
      <c r="AA79" s="212"/>
      <c r="AB79" s="212"/>
      <c r="AC79" s="212"/>
      <c r="AD79" s="212"/>
    </row>
    <row r="80" spans="1:30" x14ac:dyDescent="0.2">
      <c r="G80" s="448"/>
      <c r="H80" s="448"/>
      <c r="I80" s="448"/>
      <c r="J80" s="448"/>
      <c r="K80" s="448"/>
      <c r="L80" s="448"/>
      <c r="X80" s="212"/>
      <c r="Y80" s="212"/>
      <c r="Z80" s="212"/>
      <c r="AA80" s="212"/>
      <c r="AB80" s="212"/>
      <c r="AC80" s="212"/>
      <c r="AD80" s="212"/>
    </row>
    <row r="81" spans="7:30" x14ac:dyDescent="0.2">
      <c r="G81" s="448"/>
      <c r="H81" s="448"/>
      <c r="I81" s="448"/>
      <c r="J81" s="581"/>
      <c r="K81" s="581"/>
      <c r="L81" s="448"/>
      <c r="X81" s="212"/>
      <c r="Y81" s="212"/>
      <c r="Z81" s="212"/>
      <c r="AA81" s="212"/>
      <c r="AB81" s="212"/>
      <c r="AC81" s="212"/>
      <c r="AD81" s="212"/>
    </row>
    <row r="82" spans="7:30" x14ac:dyDescent="0.2">
      <c r="J82" s="332"/>
      <c r="K82" s="332"/>
      <c r="X82" s="212"/>
      <c r="Y82" s="212"/>
      <c r="Z82" s="212"/>
      <c r="AA82" s="212"/>
      <c r="AB82" s="212"/>
      <c r="AC82" s="212"/>
      <c r="AD82" s="212"/>
    </row>
  </sheetData>
  <mergeCells count="2">
    <mergeCell ref="A5:F5"/>
    <mergeCell ref="A30:F30"/>
  </mergeCells>
  <hyperlinks>
    <hyperlink ref="D1" location="BG!A1" display="BG" xr:uid="{00000000-0004-0000-0C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tabColor rgb="FF92D050"/>
    <pageSetUpPr fitToPage="1"/>
  </sheetPr>
  <dimension ref="A1:N48"/>
  <sheetViews>
    <sheetView showGridLines="0" zoomScale="90" zoomScaleNormal="90" workbookViewId="0">
      <pane xSplit="1" topLeftCell="B1" activePane="topRight" state="frozen"/>
      <selection pane="topRight" activeCell="I25" sqref="I25"/>
    </sheetView>
  </sheetViews>
  <sheetFormatPr baseColWidth="10" defaultColWidth="11.42578125" defaultRowHeight="12.75" x14ac:dyDescent="0.2"/>
  <cols>
    <col min="1" max="1" width="27" style="53" customWidth="1"/>
    <col min="2" max="2" width="20" style="53" customWidth="1"/>
    <col min="3" max="3" width="15.7109375" style="53" bestFit="1" customWidth="1"/>
    <col min="4" max="4" width="23.5703125" style="53" customWidth="1"/>
    <col min="5" max="5" width="14.7109375" style="53" bestFit="1" customWidth="1"/>
    <col min="6" max="6" width="15.5703125" style="53" customWidth="1"/>
    <col min="7" max="7" width="15.7109375" style="53" customWidth="1"/>
    <col min="8" max="8" width="16" style="53" customWidth="1"/>
    <col min="9" max="10" width="16.28515625" style="53" customWidth="1"/>
    <col min="11" max="11" width="16.85546875" style="53" customWidth="1"/>
    <col min="12" max="12" width="16" style="53" customWidth="1"/>
    <col min="13" max="13" width="15.7109375" style="53" customWidth="1"/>
    <col min="14" max="14" width="14.7109375" style="53" bestFit="1" customWidth="1"/>
    <col min="15" max="16384" width="11.42578125" style="172"/>
  </cols>
  <sheetData>
    <row r="1" spans="1:14" x14ac:dyDescent="0.2">
      <c r="A1" s="53" t="str">
        <f>Indice!C1</f>
        <v>GRUPO VAZQUEZ S.A.E.</v>
      </c>
      <c r="L1" s="198" t="s">
        <v>100</v>
      </c>
    </row>
    <row r="5" spans="1:14" ht="24.75" customHeight="1" x14ac:dyDescent="0.2">
      <c r="A5" s="696" t="s">
        <v>213</v>
      </c>
      <c r="B5" s="697"/>
      <c r="C5" s="697"/>
      <c r="D5" s="697"/>
      <c r="E5" s="697"/>
      <c r="F5" s="697"/>
      <c r="G5" s="697"/>
      <c r="H5" s="697"/>
      <c r="I5" s="697"/>
      <c r="J5" s="697"/>
      <c r="K5" s="697"/>
      <c r="L5" s="697"/>
      <c r="M5" s="698"/>
      <c r="N5" s="336"/>
    </row>
    <row r="6" spans="1:14" x14ac:dyDescent="0.2">
      <c r="A6" s="337" t="s">
        <v>165</v>
      </c>
      <c r="B6" s="336"/>
      <c r="C6" s="336"/>
      <c r="D6" s="336"/>
      <c r="E6" s="336"/>
      <c r="F6" s="336"/>
      <c r="G6" s="336"/>
      <c r="H6" s="336"/>
      <c r="I6" s="336"/>
      <c r="J6" s="338">
        <v>-1</v>
      </c>
      <c r="K6" s="336"/>
      <c r="L6" s="336"/>
      <c r="M6" s="336"/>
      <c r="N6" s="336"/>
    </row>
    <row r="7" spans="1:14" x14ac:dyDescent="0.2">
      <c r="A7" s="160"/>
      <c r="B7" s="339"/>
      <c r="C7" s="339"/>
      <c r="D7" s="339"/>
      <c r="E7" s="339"/>
      <c r="F7" s="339"/>
      <c r="G7" s="339"/>
      <c r="H7" s="339"/>
      <c r="I7" s="339"/>
      <c r="J7" s="339"/>
      <c r="K7" s="339"/>
      <c r="L7" s="339"/>
      <c r="M7" s="339"/>
      <c r="N7" s="340"/>
    </row>
    <row r="8" spans="1:14" ht="55.5" customHeight="1" x14ac:dyDescent="0.2">
      <c r="A8" s="341"/>
      <c r="B8" s="342" t="s">
        <v>150</v>
      </c>
      <c r="C8" s="342" t="s">
        <v>151</v>
      </c>
      <c r="D8" s="342" t="s">
        <v>54</v>
      </c>
      <c r="E8" s="342" t="s">
        <v>152</v>
      </c>
      <c r="F8" s="342" t="s">
        <v>153</v>
      </c>
      <c r="G8" s="342" t="s">
        <v>154</v>
      </c>
      <c r="H8" s="342" t="s">
        <v>155</v>
      </c>
      <c r="I8" s="342" t="s">
        <v>156</v>
      </c>
      <c r="J8" s="342" t="s">
        <v>157</v>
      </c>
      <c r="K8" s="342" t="s">
        <v>158</v>
      </c>
      <c r="L8" s="343" t="s">
        <v>347</v>
      </c>
      <c r="M8" s="344"/>
      <c r="N8" s="340"/>
    </row>
    <row r="9" spans="1:14" x14ac:dyDescent="0.2">
      <c r="A9" s="345"/>
      <c r="B9" s="346"/>
      <c r="C9" s="346"/>
      <c r="D9" s="346"/>
      <c r="E9" s="346"/>
      <c r="F9" s="346"/>
      <c r="G9" s="346"/>
      <c r="H9" s="346"/>
      <c r="I9" s="346"/>
      <c r="J9" s="346"/>
      <c r="K9" s="346"/>
      <c r="L9" s="463" t="s">
        <v>1075</v>
      </c>
      <c r="M9" s="140" t="s">
        <v>949</v>
      </c>
      <c r="N9" s="504"/>
    </row>
    <row r="10" spans="1:14" x14ac:dyDescent="0.2">
      <c r="A10" s="534" t="s">
        <v>159</v>
      </c>
      <c r="B10" s="476">
        <v>1214714.716</v>
      </c>
      <c r="C10" s="476">
        <v>74545.455000000002</v>
      </c>
      <c r="D10" s="476">
        <v>0</v>
      </c>
      <c r="E10" s="476">
        <v>0</v>
      </c>
      <c r="F10" s="476">
        <v>1289260.1710000001</v>
      </c>
      <c r="G10" s="476">
        <v>514213.58799999999</v>
      </c>
      <c r="H10" s="476">
        <v>101057.568</v>
      </c>
      <c r="I10" s="476">
        <v>0</v>
      </c>
      <c r="J10" s="476">
        <v>0</v>
      </c>
      <c r="K10" s="476">
        <v>615271.15599999996</v>
      </c>
      <c r="L10" s="476">
        <v>673989.01500000013</v>
      </c>
      <c r="M10" s="476">
        <v>700501.12800000003</v>
      </c>
      <c r="N10" s="456"/>
    </row>
    <row r="11" spans="1:14" x14ac:dyDescent="0.2">
      <c r="A11" s="534" t="s">
        <v>160</v>
      </c>
      <c r="B11" s="476">
        <v>0</v>
      </c>
      <c r="C11" s="476">
        <v>2797398.753</v>
      </c>
      <c r="D11" s="476">
        <v>0</v>
      </c>
      <c r="E11" s="476">
        <v>0</v>
      </c>
      <c r="F11" s="476">
        <v>2797398.753</v>
      </c>
      <c r="G11" s="476">
        <v>0</v>
      </c>
      <c r="H11" s="476">
        <v>0</v>
      </c>
      <c r="I11" s="476">
        <v>0</v>
      </c>
      <c r="J11" s="476">
        <v>0</v>
      </c>
      <c r="K11" s="476">
        <v>0</v>
      </c>
      <c r="L11" s="476">
        <v>2797398.753</v>
      </c>
      <c r="M11" s="476">
        <v>0</v>
      </c>
      <c r="N11" s="456"/>
    </row>
    <row r="12" spans="1:14" x14ac:dyDescent="0.2">
      <c r="A12" s="534" t="s">
        <v>873</v>
      </c>
      <c r="B12" s="476">
        <v>740424.39</v>
      </c>
      <c r="C12" s="476">
        <v>20138.322</v>
      </c>
      <c r="D12" s="476">
        <v>0</v>
      </c>
      <c r="E12" s="476">
        <v>0</v>
      </c>
      <c r="F12" s="476">
        <v>760562.71200000006</v>
      </c>
      <c r="G12" s="476">
        <v>612890.54099999997</v>
      </c>
      <c r="H12" s="476">
        <v>9143.4279999999999</v>
      </c>
      <c r="I12" s="476">
        <v>0</v>
      </c>
      <c r="J12" s="476">
        <v>0</v>
      </c>
      <c r="K12" s="476">
        <v>622033.96899999992</v>
      </c>
      <c r="L12" s="476">
        <v>138528.74300000013</v>
      </c>
      <c r="M12" s="476">
        <v>127533.85099999979</v>
      </c>
      <c r="N12" s="456"/>
    </row>
    <row r="13" spans="1:14" x14ac:dyDescent="0.2">
      <c r="A13" s="534" t="s">
        <v>161</v>
      </c>
      <c r="B13" s="476">
        <v>1470109.173</v>
      </c>
      <c r="C13" s="476">
        <v>696128.95</v>
      </c>
      <c r="D13" s="476">
        <v>0</v>
      </c>
      <c r="E13" s="476">
        <v>0</v>
      </c>
      <c r="F13" s="476">
        <v>2166238.1229999997</v>
      </c>
      <c r="G13" s="476">
        <v>611119.01599999995</v>
      </c>
      <c r="H13" s="476">
        <v>198272.40100000001</v>
      </c>
      <c r="I13" s="476">
        <v>0</v>
      </c>
      <c r="J13" s="476">
        <v>0</v>
      </c>
      <c r="K13" s="476">
        <v>809391.4169999999</v>
      </c>
      <c r="L13" s="476">
        <v>1356846.7059999998</v>
      </c>
      <c r="M13" s="476">
        <v>858990.15600000019</v>
      </c>
      <c r="N13" s="456"/>
    </row>
    <row r="14" spans="1:14" hidden="1" x14ac:dyDescent="0.2">
      <c r="A14" s="534" t="s">
        <v>162</v>
      </c>
      <c r="B14" s="476">
        <v>0</v>
      </c>
      <c r="C14" s="476">
        <v>0</v>
      </c>
      <c r="D14" s="476">
        <v>0</v>
      </c>
      <c r="E14" s="476">
        <v>0</v>
      </c>
      <c r="F14" s="476">
        <v>0</v>
      </c>
      <c r="G14" s="476">
        <v>0</v>
      </c>
      <c r="H14" s="476">
        <v>0</v>
      </c>
      <c r="I14" s="476">
        <v>0</v>
      </c>
      <c r="J14" s="476">
        <v>0</v>
      </c>
      <c r="K14" s="476">
        <v>0</v>
      </c>
      <c r="L14" s="476">
        <v>0</v>
      </c>
      <c r="M14" s="476">
        <v>0</v>
      </c>
      <c r="N14" s="456"/>
    </row>
    <row r="15" spans="1:14" x14ac:dyDescent="0.2">
      <c r="A15" s="534" t="s">
        <v>163</v>
      </c>
      <c r="B15" s="476">
        <v>620</v>
      </c>
      <c r="C15" s="476">
        <v>0</v>
      </c>
      <c r="D15" s="476">
        <v>-620</v>
      </c>
      <c r="E15" s="476">
        <v>0</v>
      </c>
      <c r="F15" s="476">
        <v>0</v>
      </c>
      <c r="G15" s="476">
        <v>0</v>
      </c>
      <c r="H15" s="476">
        <v>0</v>
      </c>
      <c r="I15" s="476">
        <v>0</v>
      </c>
      <c r="J15" s="476">
        <v>0</v>
      </c>
      <c r="K15" s="476">
        <v>0</v>
      </c>
      <c r="L15" s="476">
        <v>0</v>
      </c>
      <c r="M15" s="476">
        <v>620</v>
      </c>
      <c r="N15" s="456"/>
    </row>
    <row r="16" spans="1:14" hidden="1" x14ac:dyDescent="0.2">
      <c r="A16" s="534" t="s">
        <v>164</v>
      </c>
      <c r="B16" s="476">
        <v>0</v>
      </c>
      <c r="C16" s="476">
        <v>0</v>
      </c>
      <c r="D16" s="476">
        <v>0</v>
      </c>
      <c r="E16" s="476">
        <v>0</v>
      </c>
      <c r="F16" s="476">
        <v>0</v>
      </c>
      <c r="G16" s="476">
        <v>0</v>
      </c>
      <c r="H16" s="476">
        <v>0</v>
      </c>
      <c r="I16" s="476">
        <v>0</v>
      </c>
      <c r="J16" s="476">
        <v>0</v>
      </c>
      <c r="K16" s="476">
        <v>0</v>
      </c>
      <c r="L16" s="476">
        <v>0</v>
      </c>
      <c r="M16" s="476">
        <v>0</v>
      </c>
      <c r="N16" s="456"/>
    </row>
    <row r="17" spans="1:14" hidden="1" x14ac:dyDescent="0.2">
      <c r="A17" s="534" t="s">
        <v>770</v>
      </c>
      <c r="B17" s="476">
        <v>0</v>
      </c>
      <c r="C17" s="476">
        <v>0</v>
      </c>
      <c r="D17" s="476">
        <v>0</v>
      </c>
      <c r="E17" s="476">
        <v>0</v>
      </c>
      <c r="F17" s="476">
        <v>0</v>
      </c>
      <c r="G17" s="476">
        <v>0</v>
      </c>
      <c r="H17" s="476">
        <v>0</v>
      </c>
      <c r="I17" s="476">
        <v>0</v>
      </c>
      <c r="J17" s="476">
        <v>0</v>
      </c>
      <c r="K17" s="476">
        <v>0</v>
      </c>
      <c r="L17" s="476">
        <v>0</v>
      </c>
      <c r="M17" s="476">
        <v>-0.23400000482797623</v>
      </c>
      <c r="N17" s="456"/>
    </row>
    <row r="18" spans="1:14" hidden="1" x14ac:dyDescent="0.2">
      <c r="A18" s="534" t="s">
        <v>772</v>
      </c>
      <c r="B18" s="476"/>
      <c r="C18" s="476">
        <v>0</v>
      </c>
      <c r="D18" s="476">
        <v>0</v>
      </c>
      <c r="E18" s="476">
        <v>0</v>
      </c>
      <c r="F18" s="476">
        <v>0</v>
      </c>
      <c r="G18" s="476">
        <v>0</v>
      </c>
      <c r="H18" s="476">
        <v>0</v>
      </c>
      <c r="I18" s="476">
        <v>0</v>
      </c>
      <c r="J18" s="476">
        <v>0</v>
      </c>
      <c r="K18" s="476">
        <v>0</v>
      </c>
      <c r="L18" s="476">
        <v>0</v>
      </c>
      <c r="M18" s="476">
        <v>0</v>
      </c>
      <c r="N18" s="456"/>
    </row>
    <row r="19" spans="1:14" x14ac:dyDescent="0.2">
      <c r="A19" s="534" t="s">
        <v>771</v>
      </c>
      <c r="B19" s="476">
        <v>3260001.46</v>
      </c>
      <c r="C19" s="476">
        <v>879678.33400000003</v>
      </c>
      <c r="D19" s="476">
        <v>0</v>
      </c>
      <c r="E19" s="476">
        <v>0</v>
      </c>
      <c r="F19" s="476">
        <v>4139679.7939999998</v>
      </c>
      <c r="G19" s="476">
        <v>265839.65299999999</v>
      </c>
      <c r="H19" s="476">
        <v>324637.98300000001</v>
      </c>
      <c r="I19" s="476">
        <v>0</v>
      </c>
      <c r="J19" s="476">
        <v>0</v>
      </c>
      <c r="K19" s="476">
        <v>590477.63599999994</v>
      </c>
      <c r="L19" s="476">
        <v>3549202.1579999998</v>
      </c>
      <c r="M19" s="476">
        <v>2994161.8059999999</v>
      </c>
      <c r="N19" s="456"/>
    </row>
    <row r="20" spans="1:14" s="30" customFormat="1" x14ac:dyDescent="0.2">
      <c r="A20" s="475" t="s">
        <v>214</v>
      </c>
      <c r="B20" s="475">
        <f>SUM(B10:B19)</f>
        <v>6685869.7390000001</v>
      </c>
      <c r="C20" s="475">
        <f>SUM(C10:C19)</f>
        <v>4467889.8140000002</v>
      </c>
      <c r="D20" s="475">
        <f t="shared" ref="D20:L20" si="0">SUM(D10:D19)</f>
        <v>-620</v>
      </c>
      <c r="E20" s="475">
        <f t="shared" si="0"/>
        <v>0</v>
      </c>
      <c r="F20" s="475">
        <f t="shared" si="0"/>
        <v>11153139.552999999</v>
      </c>
      <c r="G20" s="475">
        <f t="shared" si="0"/>
        <v>2004062.798</v>
      </c>
      <c r="H20" s="475">
        <f t="shared" si="0"/>
        <v>633111.38</v>
      </c>
      <c r="I20" s="475">
        <f t="shared" si="0"/>
        <v>0</v>
      </c>
      <c r="J20" s="475">
        <f t="shared" si="0"/>
        <v>0</v>
      </c>
      <c r="K20" s="475">
        <f t="shared" si="0"/>
        <v>2637174.1779999998</v>
      </c>
      <c r="L20" s="475">
        <f t="shared" si="0"/>
        <v>8515965.375</v>
      </c>
      <c r="M20" s="475">
        <v>4681806.7069999948</v>
      </c>
      <c r="N20" s="348"/>
    </row>
    <row r="21" spans="1:14" x14ac:dyDescent="0.2">
      <c r="C21" s="349"/>
      <c r="D21" s="238"/>
      <c r="F21" s="238"/>
      <c r="G21" s="332"/>
      <c r="H21" s="332"/>
      <c r="K21" s="502"/>
      <c r="L21" s="503"/>
      <c r="M21" s="438"/>
      <c r="N21" s="332"/>
    </row>
    <row r="22" spans="1:14" x14ac:dyDescent="0.2">
      <c r="H22" s="448"/>
      <c r="I22" s="448"/>
      <c r="J22" s="448"/>
      <c r="K22" s="448"/>
      <c r="L22" s="448"/>
    </row>
    <row r="23" spans="1:14" x14ac:dyDescent="0.2">
      <c r="H23" s="448"/>
      <c r="I23" s="448"/>
      <c r="J23" s="448"/>
      <c r="K23" s="473"/>
      <c r="L23" s="448"/>
    </row>
    <row r="24" spans="1:14" x14ac:dyDescent="0.2">
      <c r="H24" s="448"/>
      <c r="I24" s="448"/>
      <c r="J24" s="448"/>
      <c r="K24" s="448"/>
      <c r="L24" s="448"/>
    </row>
    <row r="25" spans="1:14" x14ac:dyDescent="0.2">
      <c r="H25" s="448"/>
      <c r="I25" s="448"/>
      <c r="J25" s="448"/>
      <c r="K25" s="448"/>
      <c r="L25" s="448"/>
    </row>
    <row r="26" spans="1:14" x14ac:dyDescent="0.2">
      <c r="H26" s="448"/>
      <c r="I26" s="448"/>
      <c r="J26" s="448"/>
      <c r="K26" s="448"/>
      <c r="L26" s="448"/>
    </row>
    <row r="27" spans="1:14" x14ac:dyDescent="0.2">
      <c r="H27" s="448"/>
      <c r="I27" s="448"/>
      <c r="J27" s="448"/>
      <c r="K27" s="448"/>
      <c r="L27" s="448"/>
    </row>
    <row r="28" spans="1:14" x14ac:dyDescent="0.2">
      <c r="H28" s="448"/>
      <c r="I28" s="448"/>
      <c r="J28" s="448"/>
      <c r="K28" s="448"/>
      <c r="L28" s="448"/>
    </row>
    <row r="29" spans="1:14" x14ac:dyDescent="0.2">
      <c r="H29" s="448"/>
      <c r="I29" s="448"/>
      <c r="J29" s="448"/>
      <c r="K29" s="448"/>
      <c r="L29" s="448"/>
    </row>
    <row r="30" spans="1:14" x14ac:dyDescent="0.2">
      <c r="H30" s="448"/>
      <c r="I30" s="448"/>
      <c r="J30" s="448"/>
      <c r="K30" s="448"/>
      <c r="L30" s="448"/>
    </row>
    <row r="31" spans="1:14" x14ac:dyDescent="0.2">
      <c r="H31" s="448"/>
      <c r="I31" s="448"/>
      <c r="J31" s="448"/>
      <c r="K31" s="448"/>
      <c r="L31" s="448"/>
    </row>
    <row r="32" spans="1:14" x14ac:dyDescent="0.2">
      <c r="H32" s="448"/>
      <c r="I32" s="448"/>
      <c r="J32" s="448"/>
      <c r="K32" s="448"/>
      <c r="L32" s="448"/>
    </row>
    <row r="33" spans="8:12" x14ac:dyDescent="0.2">
      <c r="H33" s="448"/>
      <c r="I33" s="448"/>
      <c r="J33" s="448"/>
      <c r="K33" s="448"/>
      <c r="L33" s="448"/>
    </row>
    <row r="34" spans="8:12" x14ac:dyDescent="0.2">
      <c r="H34" s="448"/>
      <c r="I34" s="448"/>
      <c r="J34" s="448"/>
      <c r="K34" s="448"/>
      <c r="L34" s="448"/>
    </row>
    <row r="35" spans="8:12" x14ac:dyDescent="0.2">
      <c r="H35" s="448"/>
      <c r="I35" s="448"/>
      <c r="J35" s="448"/>
      <c r="K35" s="448"/>
      <c r="L35" s="448"/>
    </row>
    <row r="36" spans="8:12" x14ac:dyDescent="0.2">
      <c r="H36" s="448"/>
      <c r="I36" s="474"/>
      <c r="J36" s="448"/>
      <c r="K36" s="448"/>
      <c r="L36" s="448"/>
    </row>
    <row r="37" spans="8:12" x14ac:dyDescent="0.2">
      <c r="H37" s="448"/>
      <c r="I37" s="448"/>
      <c r="J37" s="302"/>
      <c r="K37" s="448"/>
      <c r="L37" s="448"/>
    </row>
    <row r="38" spans="8:12" x14ac:dyDescent="0.2">
      <c r="H38" s="448"/>
      <c r="I38" s="448"/>
      <c r="J38" s="302"/>
      <c r="K38" s="448"/>
      <c r="L38" s="448"/>
    </row>
    <row r="39" spans="8:12" x14ac:dyDescent="0.2">
      <c r="H39" s="448"/>
      <c r="I39" s="448"/>
      <c r="J39" s="302"/>
      <c r="K39" s="448"/>
      <c r="L39" s="448"/>
    </row>
    <row r="40" spans="8:12" x14ac:dyDescent="0.2">
      <c r="H40" s="448"/>
      <c r="I40" s="448"/>
      <c r="J40" s="302"/>
      <c r="K40" s="448"/>
      <c r="L40" s="448"/>
    </row>
    <row r="41" spans="8:12" x14ac:dyDescent="0.2">
      <c r="H41" s="448"/>
      <c r="I41" s="448"/>
      <c r="J41" s="302"/>
      <c r="K41" s="448"/>
      <c r="L41" s="448"/>
    </row>
    <row r="42" spans="8:12" x14ac:dyDescent="0.2">
      <c r="H42" s="448"/>
      <c r="I42" s="448"/>
      <c r="J42" s="302"/>
      <c r="K42" s="448"/>
      <c r="L42" s="448"/>
    </row>
    <row r="43" spans="8:12" x14ac:dyDescent="0.2">
      <c r="H43" s="448"/>
      <c r="I43" s="448"/>
      <c r="J43" s="302"/>
      <c r="K43" s="448"/>
      <c r="L43" s="448"/>
    </row>
    <row r="44" spans="8:12" x14ac:dyDescent="0.2">
      <c r="H44" s="448"/>
      <c r="I44" s="448"/>
      <c r="J44" s="302"/>
      <c r="K44" s="448"/>
      <c r="L44" s="448"/>
    </row>
    <row r="45" spans="8:12" x14ac:dyDescent="0.2">
      <c r="H45" s="448"/>
      <c r="I45" s="448"/>
      <c r="J45" s="302"/>
      <c r="K45" s="448"/>
      <c r="L45" s="448"/>
    </row>
    <row r="46" spans="8:12" x14ac:dyDescent="0.2">
      <c r="H46" s="448"/>
      <c r="I46" s="448"/>
      <c r="J46" s="302"/>
      <c r="K46" s="448"/>
      <c r="L46" s="448"/>
    </row>
    <row r="47" spans="8:12" x14ac:dyDescent="0.2">
      <c r="H47" s="448"/>
      <c r="I47" s="448"/>
      <c r="J47" s="302"/>
      <c r="K47" s="448"/>
      <c r="L47" s="448"/>
    </row>
    <row r="48" spans="8:12" x14ac:dyDescent="0.2">
      <c r="J48" s="332"/>
    </row>
  </sheetData>
  <mergeCells count="1">
    <mergeCell ref="A5:M5"/>
  </mergeCells>
  <hyperlinks>
    <hyperlink ref="L1" location="BG!A1" display="BG" xr:uid="{00000000-0004-0000-0D00-000000000000}"/>
  </hyperlinks>
  <printOptions horizontalCentered="1"/>
  <pageMargins left="0.31496062992125984" right="0.70866141732283472" top="0.74803149606299213" bottom="0.74803149606299213" header="0.31496062992125984" footer="0.31496062992125984"/>
  <pageSetup paperSize="9" scale="36"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tabColor rgb="FF92D050"/>
    <pageSetUpPr fitToPage="1"/>
  </sheetPr>
  <dimension ref="A1:E19"/>
  <sheetViews>
    <sheetView showGridLines="0" zoomScale="90" zoomScaleNormal="90" workbookViewId="0">
      <selection activeCell="J25" sqref="J25"/>
    </sheetView>
  </sheetViews>
  <sheetFormatPr baseColWidth="10" defaultColWidth="11.42578125" defaultRowHeight="12.75" x14ac:dyDescent="0.2"/>
  <cols>
    <col min="1" max="1" width="45.7109375" style="212" customWidth="1"/>
    <col min="2" max="3" width="22.7109375" style="212" customWidth="1"/>
    <col min="4" max="16384" width="11.42578125" style="212"/>
  </cols>
  <sheetData>
    <row r="1" spans="1:5" x14ac:dyDescent="0.2">
      <c r="A1" s="212" t="str">
        <f>Indice!C1</f>
        <v>GRUPO VAZQUEZ S.A.E.</v>
      </c>
      <c r="C1" s="274" t="s">
        <v>100</v>
      </c>
    </row>
    <row r="5" spans="1:5" x14ac:dyDescent="0.2">
      <c r="A5" s="100" t="s">
        <v>780</v>
      </c>
      <c r="B5" s="100"/>
      <c r="C5" s="100"/>
      <c r="D5" s="100"/>
    </row>
    <row r="6" spans="1:5" x14ac:dyDescent="0.2">
      <c r="A6" s="228" t="s">
        <v>210</v>
      </c>
      <c r="C6" s="228"/>
      <c r="E6" s="464"/>
    </row>
    <row r="7" spans="1:5" x14ac:dyDescent="0.2">
      <c r="A7" s="228"/>
      <c r="C7" s="228"/>
    </row>
    <row r="8" spans="1:5" ht="15.75" customHeight="1" x14ac:dyDescent="0.2">
      <c r="A8" s="58"/>
      <c r="B8" s="463" t="s">
        <v>1075</v>
      </c>
      <c r="C8" s="463" t="s">
        <v>949</v>
      </c>
      <c r="D8" s="58"/>
    </row>
    <row r="9" spans="1:5" ht="15" customHeight="1" x14ac:dyDescent="0.2">
      <c r="A9" s="60" t="s">
        <v>95</v>
      </c>
      <c r="B9" s="218"/>
      <c r="C9" s="218"/>
      <c r="D9" s="218"/>
    </row>
    <row r="10" spans="1:5" s="434" customFormat="1" ht="15" customHeight="1" x14ac:dyDescent="0.2">
      <c r="A10" s="233" t="s">
        <v>864</v>
      </c>
      <c r="B10" s="350">
        <v>130934449.47</v>
      </c>
      <c r="C10" s="350">
        <v>130934449.47</v>
      </c>
      <c r="D10" s="28"/>
      <c r="E10" s="212"/>
    </row>
    <row r="11" spans="1:5" s="434" customFormat="1" ht="15" customHeight="1" x14ac:dyDescent="0.2">
      <c r="A11" s="233" t="s">
        <v>892</v>
      </c>
      <c r="B11" s="350">
        <v>3806870.8560000001</v>
      </c>
      <c r="C11" s="350">
        <v>3516389.355</v>
      </c>
      <c r="D11" s="28"/>
      <c r="E11" s="212"/>
    </row>
    <row r="12" spans="1:5" ht="15" customHeight="1" x14ac:dyDescent="0.2">
      <c r="A12" s="233" t="s">
        <v>891</v>
      </c>
      <c r="B12" s="350">
        <v>7744860.1500000004</v>
      </c>
      <c r="C12" s="350">
        <v>7744860.1500000004</v>
      </c>
      <c r="D12" s="28"/>
    </row>
    <row r="13" spans="1:5" ht="15" customHeight="1" x14ac:dyDescent="0.2">
      <c r="A13" s="61" t="s">
        <v>3</v>
      </c>
      <c r="B13" s="89">
        <f>SUM(B10:B12)</f>
        <v>142486180.47600001</v>
      </c>
      <c r="C13" s="89">
        <f>SUM(C10:C12)</f>
        <v>142195698.97499999</v>
      </c>
      <c r="D13" s="28"/>
    </row>
    <row r="14" spans="1:5" ht="15" customHeight="1" x14ac:dyDescent="0.2">
      <c r="A14" s="28"/>
      <c r="B14" s="497"/>
      <c r="C14" s="497"/>
      <c r="D14" s="28"/>
    </row>
    <row r="15" spans="1:5" x14ac:dyDescent="0.2">
      <c r="B15" s="155"/>
      <c r="C15" s="155"/>
    </row>
    <row r="19" spans="5:5" s="464" customFormat="1" x14ac:dyDescent="0.2">
      <c r="E19" s="212"/>
    </row>
  </sheetData>
  <hyperlinks>
    <hyperlink ref="C1" location="BG!A1" display="BG" xr:uid="{00000000-0004-0000-0E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tabColor rgb="FF92D050"/>
    <pageSetUpPr fitToPage="1"/>
  </sheetPr>
  <dimension ref="A1:K31"/>
  <sheetViews>
    <sheetView showGridLines="0" zoomScale="90" zoomScaleNormal="90" workbookViewId="0">
      <selection activeCell="H19" sqref="H19"/>
    </sheetView>
  </sheetViews>
  <sheetFormatPr baseColWidth="10" defaultColWidth="11.42578125" defaultRowHeight="15" x14ac:dyDescent="0.25"/>
  <cols>
    <col min="1" max="1" width="26.7109375" style="156" customWidth="1"/>
    <col min="2" max="3" width="22.7109375" style="156" customWidth="1"/>
    <col min="4" max="10" width="11.42578125" style="156"/>
    <col min="11" max="16384" width="11.42578125" style="157"/>
  </cols>
  <sheetData>
    <row r="1" spans="1:11" x14ac:dyDescent="0.25">
      <c r="A1" s="156" t="str">
        <f>Indice!C1</f>
        <v>GRUPO VAZQUEZ S.A.E.</v>
      </c>
      <c r="F1" s="351" t="s">
        <v>100</v>
      </c>
    </row>
    <row r="3" spans="1:11" x14ac:dyDescent="0.25">
      <c r="K3" s="156"/>
    </row>
    <row r="4" spans="1:11" x14ac:dyDescent="0.25">
      <c r="K4" s="156"/>
    </row>
    <row r="5" spans="1:11" x14ac:dyDescent="0.25">
      <c r="A5" s="699" t="s">
        <v>215</v>
      </c>
      <c r="B5" s="699"/>
      <c r="C5" s="699"/>
      <c r="D5" s="699"/>
      <c r="K5" s="156"/>
    </row>
    <row r="6" spans="1:11" x14ac:dyDescent="0.25">
      <c r="A6" s="352" t="s">
        <v>210</v>
      </c>
      <c r="C6" s="352"/>
      <c r="K6" s="156"/>
    </row>
    <row r="7" spans="1:11" x14ac:dyDescent="0.25">
      <c r="A7" s="352"/>
      <c r="C7" s="352"/>
      <c r="F7" s="439"/>
    </row>
    <row r="8" spans="1:11" x14ac:dyDescent="0.25">
      <c r="A8" s="353" t="s">
        <v>96</v>
      </c>
      <c r="B8" s="463" t="s">
        <v>1075</v>
      </c>
      <c r="C8" s="463" t="s">
        <v>949</v>
      </c>
      <c r="D8" s="354"/>
      <c r="F8" s="439"/>
      <c r="I8" s="157"/>
      <c r="J8" s="157"/>
    </row>
    <row r="9" spans="1:11" hidden="1" x14ac:dyDescent="0.25">
      <c r="A9" s="355" t="s">
        <v>879</v>
      </c>
      <c r="B9" s="355">
        <v>0</v>
      </c>
      <c r="C9" s="355">
        <v>0</v>
      </c>
      <c r="D9" s="355"/>
      <c r="F9" s="439"/>
      <c r="I9" s="157"/>
      <c r="J9" s="157"/>
    </row>
    <row r="10" spans="1:11" x14ac:dyDescent="0.25">
      <c r="A10" s="355" t="s">
        <v>781</v>
      </c>
      <c r="B10" s="355">
        <v>68827.64</v>
      </c>
      <c r="C10" s="355">
        <v>38364.623</v>
      </c>
      <c r="D10" s="355"/>
      <c r="F10" s="439"/>
      <c r="I10" s="157"/>
      <c r="J10" s="157"/>
    </row>
    <row r="11" spans="1:11" x14ac:dyDescent="0.25">
      <c r="A11" s="355" t="s">
        <v>894</v>
      </c>
      <c r="B11" s="355">
        <v>281818.18199999997</v>
      </c>
      <c r="C11" s="355">
        <v>390909.09100000001</v>
      </c>
      <c r="D11" s="355"/>
      <c r="I11" s="157"/>
      <c r="J11" s="157"/>
    </row>
    <row r="12" spans="1:11" x14ac:dyDescent="0.25">
      <c r="A12" s="355" t="s">
        <v>782</v>
      </c>
      <c r="B12" s="355">
        <v>8364439.2719999999</v>
      </c>
      <c r="C12" s="355">
        <v>8364439.2719999999</v>
      </c>
      <c r="D12" s="355"/>
      <c r="I12" s="157"/>
      <c r="J12" s="157"/>
    </row>
    <row r="13" spans="1:11" hidden="1" x14ac:dyDescent="0.25">
      <c r="A13" s="355" t="s">
        <v>893</v>
      </c>
      <c r="B13" s="355">
        <v>0</v>
      </c>
      <c r="C13" s="355">
        <v>0</v>
      </c>
      <c r="D13" s="355"/>
    </row>
    <row r="14" spans="1:11" x14ac:dyDescent="0.25">
      <c r="A14" s="356" t="s">
        <v>98</v>
      </c>
      <c r="B14" s="359">
        <f>SUM(B9:B13)</f>
        <v>8715085.0940000005</v>
      </c>
      <c r="C14" s="359">
        <f>SUM(C9:C13)</f>
        <v>8793712.9859999996</v>
      </c>
    </row>
    <row r="15" spans="1:11" x14ac:dyDescent="0.25">
      <c r="A15" s="357"/>
      <c r="D15" s="358"/>
      <c r="I15" s="157"/>
      <c r="J15" s="157"/>
    </row>
    <row r="16" spans="1:11" x14ac:dyDescent="0.25">
      <c r="A16" s="358"/>
      <c r="D16" s="358"/>
      <c r="I16" s="157"/>
      <c r="J16" s="157"/>
    </row>
    <row r="17" spans="1:10" x14ac:dyDescent="0.25">
      <c r="A17" s="357"/>
      <c r="D17" s="358"/>
      <c r="E17" s="355"/>
      <c r="F17" s="355"/>
    </row>
    <row r="18" spans="1:10" x14ac:dyDescent="0.25">
      <c r="I18" s="157"/>
      <c r="J18" s="157"/>
    </row>
    <row r="19" spans="1:10" x14ac:dyDescent="0.25">
      <c r="A19" s="356"/>
    </row>
    <row r="21" spans="1:10" x14ac:dyDescent="0.25">
      <c r="A21" s="356"/>
    </row>
    <row r="23" spans="1:10" x14ac:dyDescent="0.25">
      <c r="A23" s="356"/>
    </row>
    <row r="25" spans="1:10" x14ac:dyDescent="0.25">
      <c r="A25" s="356"/>
    </row>
    <row r="27" spans="1:10" x14ac:dyDescent="0.25">
      <c r="A27" s="356"/>
    </row>
    <row r="29" spans="1:10" x14ac:dyDescent="0.25">
      <c r="A29" s="356"/>
    </row>
    <row r="31" spans="1:10" x14ac:dyDescent="0.25">
      <c r="A31" s="356"/>
    </row>
  </sheetData>
  <mergeCells count="1">
    <mergeCell ref="A5:D5"/>
  </mergeCells>
  <hyperlinks>
    <hyperlink ref="F1" location="BG!A1" display="BG" xr:uid="{00000000-0004-0000-0F00-000000000000}"/>
  </hyperlinks>
  <printOptions horizontalCentered="1"/>
  <pageMargins left="0.31496062992125984" right="0.70866141732283472" top="0.74803149606299213" bottom="0.74803149606299213" header="0.31496062992125984" footer="0.31496062992125984"/>
  <pageSetup paperSize="9" scale="3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tabColor rgb="FF92D050"/>
    <pageSetUpPr fitToPage="1"/>
  </sheetPr>
  <dimension ref="A1:M14"/>
  <sheetViews>
    <sheetView showGridLines="0" zoomScale="90" zoomScaleNormal="90" workbookViewId="0">
      <selection activeCell="K15" sqref="K15"/>
    </sheetView>
  </sheetViews>
  <sheetFormatPr baseColWidth="10" defaultRowHeight="15" x14ac:dyDescent="0.25"/>
  <cols>
    <col min="1" max="1" width="24.7109375" style="54" customWidth="1"/>
    <col min="2" max="2" width="17.140625" style="54" customWidth="1"/>
    <col min="3" max="3" width="17.28515625" style="54" customWidth="1"/>
    <col min="4" max="13" width="11.42578125" style="54"/>
  </cols>
  <sheetData>
    <row r="1" spans="1:13" x14ac:dyDescent="0.25">
      <c r="A1" s="54" t="str">
        <f>Indice!C1</f>
        <v>GRUPO VAZQUEZ S.A.E.</v>
      </c>
      <c r="E1" s="67" t="s">
        <v>100</v>
      </c>
    </row>
    <row r="5" spans="1:13" x14ac:dyDescent="0.25">
      <c r="A5" s="100" t="s">
        <v>216</v>
      </c>
      <c r="B5" s="100"/>
      <c r="C5" s="100"/>
      <c r="D5" s="100"/>
    </row>
    <row r="6" spans="1:13" x14ac:dyDescent="0.25">
      <c r="A6" s="88" t="s">
        <v>210</v>
      </c>
      <c r="C6" s="88"/>
    </row>
    <row r="7" spans="1:13" s="171" customFormat="1" x14ac:dyDescent="0.25">
      <c r="A7" s="88"/>
      <c r="B7" s="173"/>
      <c r="C7" s="88"/>
      <c r="D7" s="173"/>
      <c r="E7" s="173"/>
      <c r="F7" s="173"/>
      <c r="G7" s="173"/>
      <c r="H7" s="173"/>
      <c r="I7" s="173"/>
      <c r="J7" s="173"/>
      <c r="K7" s="173"/>
      <c r="L7" s="173"/>
      <c r="M7" s="173"/>
    </row>
    <row r="8" spans="1:13" x14ac:dyDescent="0.25">
      <c r="A8" s="66" t="s">
        <v>99</v>
      </c>
      <c r="B8" s="463" t="s">
        <v>1075</v>
      </c>
      <c r="C8" s="463" t="s">
        <v>949</v>
      </c>
      <c r="D8" s="62"/>
    </row>
    <row r="9" spans="1:13" x14ac:dyDescent="0.25">
      <c r="A9" s="63"/>
      <c r="B9" s="63"/>
      <c r="C9" s="63"/>
      <c r="D9" s="63"/>
    </row>
    <row r="10" spans="1:13" x14ac:dyDescent="0.25">
      <c r="A10" s="64"/>
      <c r="D10" s="64"/>
    </row>
    <row r="11" spans="1:13" x14ac:dyDescent="0.25">
      <c r="A11" s="65"/>
      <c r="D11" s="64"/>
    </row>
    <row r="12" spans="1:13" x14ac:dyDescent="0.25">
      <c r="A12" s="56" t="s">
        <v>98</v>
      </c>
      <c r="B12" s="359">
        <f>SUM(B9:B11)</f>
        <v>0</v>
      </c>
      <c r="C12" s="359">
        <f>SUM(C9:C11)</f>
        <v>0</v>
      </c>
    </row>
    <row r="13" spans="1:13" x14ac:dyDescent="0.25">
      <c r="A13" s="65"/>
      <c r="D13" s="64"/>
    </row>
    <row r="14" spans="1:13" x14ac:dyDescent="0.25">
      <c r="A14" s="64"/>
      <c r="D14" s="64"/>
    </row>
  </sheetData>
  <hyperlinks>
    <hyperlink ref="E1" location="BG!A1" display="BG" xr:uid="{00000000-0004-0000-1000-000000000000}"/>
  </hyperlinks>
  <printOptions horizontalCentered="1"/>
  <pageMargins left="0.31496062992125984" right="0.70866141732283472" top="0.74803149606299213" bottom="0.74803149606299213" header="0.31496062992125984" footer="0.31496062992125984"/>
  <pageSetup paperSize="9" scale="53" fitToHeight="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tabColor rgb="FF92D050"/>
    <pageSetUpPr fitToPage="1"/>
  </sheetPr>
  <dimension ref="A1:N158"/>
  <sheetViews>
    <sheetView showGridLines="0" zoomScale="90" zoomScaleNormal="90" workbookViewId="0">
      <selection activeCell="F22" sqref="F22"/>
    </sheetView>
  </sheetViews>
  <sheetFormatPr baseColWidth="10" defaultColWidth="11.42578125" defaultRowHeight="12.75" x14ac:dyDescent="0.2"/>
  <cols>
    <col min="1" max="1" width="38.5703125" style="212" customWidth="1"/>
    <col min="2" max="2" width="26.140625" style="212" bestFit="1" customWidth="1"/>
    <col min="3" max="3" width="34.42578125" style="212" bestFit="1" customWidth="1"/>
    <col min="4" max="4" width="18.42578125" style="212" customWidth="1"/>
    <col min="5" max="5" width="18.7109375" style="212" customWidth="1"/>
    <col min="6" max="6" width="20.7109375" style="212" customWidth="1"/>
    <col min="7" max="7" width="11.85546875" style="212" bestFit="1" customWidth="1"/>
    <col min="8" max="8" width="17.5703125" style="212" customWidth="1"/>
    <col min="9" max="9" width="7.7109375" style="212" bestFit="1" customWidth="1"/>
    <col min="10" max="10" width="47.7109375" style="212" bestFit="1" customWidth="1"/>
    <col min="11" max="11" width="14.85546875" style="212" bestFit="1" customWidth="1"/>
    <col min="12" max="12" width="11.42578125" style="212"/>
    <col min="13" max="13" width="14.28515625" style="248" bestFit="1" customWidth="1"/>
    <col min="14" max="16384" width="11.42578125" style="212"/>
  </cols>
  <sheetData>
    <row r="1" spans="1:14" x14ac:dyDescent="0.2">
      <c r="A1" s="212" t="str">
        <f>Indice!C1</f>
        <v>GRUPO VAZQUEZ S.A.E.</v>
      </c>
      <c r="B1" s="274"/>
      <c r="C1" s="361" t="s">
        <v>100</v>
      </c>
    </row>
    <row r="2" spans="1:14" x14ac:dyDescent="0.2">
      <c r="H2" s="464"/>
      <c r="I2" s="464"/>
      <c r="J2" s="464"/>
      <c r="K2" s="464"/>
      <c r="L2" s="464"/>
    </row>
    <row r="3" spans="1:14" x14ac:dyDescent="0.2">
      <c r="M3" s="212"/>
      <c r="N3" s="248"/>
    </row>
    <row r="4" spans="1:14" x14ac:dyDescent="0.2">
      <c r="M4" s="212"/>
      <c r="N4" s="248"/>
    </row>
    <row r="5" spans="1:14" x14ac:dyDescent="0.2">
      <c r="A5" s="100" t="s">
        <v>218</v>
      </c>
      <c r="B5" s="100"/>
      <c r="C5" s="100"/>
      <c r="D5" s="100"/>
      <c r="E5" s="100"/>
      <c r="M5" s="212"/>
      <c r="N5" s="248"/>
    </row>
    <row r="6" spans="1:14" x14ac:dyDescent="0.2">
      <c r="A6" s="228" t="s">
        <v>210</v>
      </c>
      <c r="M6" s="212"/>
      <c r="N6" s="248"/>
    </row>
    <row r="7" spans="1:14" x14ac:dyDescent="0.2">
      <c r="A7" s="228"/>
      <c r="M7" s="212"/>
      <c r="N7" s="494"/>
    </row>
    <row r="8" spans="1:14" x14ac:dyDescent="0.2">
      <c r="A8" s="176" t="s">
        <v>708</v>
      </c>
      <c r="B8" s="176"/>
      <c r="C8" s="176"/>
      <c r="D8" s="176"/>
      <c r="M8" s="212"/>
      <c r="N8" s="248"/>
    </row>
    <row r="9" spans="1:14" x14ac:dyDescent="0.2">
      <c r="E9" s="228"/>
      <c r="F9" s="434"/>
      <c r="M9" s="212"/>
      <c r="N9" s="248"/>
    </row>
    <row r="10" spans="1:14" x14ac:dyDescent="0.2">
      <c r="A10" s="12" t="s">
        <v>58</v>
      </c>
      <c r="B10" s="141" t="s">
        <v>127</v>
      </c>
      <c r="C10" s="141" t="s">
        <v>349</v>
      </c>
      <c r="D10" s="463" t="s">
        <v>1075</v>
      </c>
      <c r="E10" s="463" t="s">
        <v>949</v>
      </c>
      <c r="F10" s="407"/>
      <c r="M10" s="212"/>
      <c r="N10" s="248"/>
    </row>
    <row r="11" spans="1:14" x14ac:dyDescent="0.2">
      <c r="A11" s="212" t="s">
        <v>348</v>
      </c>
      <c r="B11" s="298" t="s">
        <v>309</v>
      </c>
      <c r="C11" s="102" t="str">
        <f>IFERROR(VLOOKUP(B11,'Base de Monedas'!A:B,2,0),"")</f>
        <v>Guaraní</v>
      </c>
      <c r="D11" s="347">
        <v>0</v>
      </c>
      <c r="E11" s="347">
        <v>7446.7730000000001</v>
      </c>
      <c r="F11" s="407"/>
      <c r="M11" s="212"/>
      <c r="N11" s="248"/>
    </row>
    <row r="12" spans="1:14" x14ac:dyDescent="0.2">
      <c r="A12" s="212" t="s">
        <v>786</v>
      </c>
      <c r="B12" s="298" t="s">
        <v>309</v>
      </c>
      <c r="C12" s="102" t="str">
        <f>IFERROR(VLOOKUP(B12,'Base de Monedas'!A:B,2,0),"")</f>
        <v>Guaraní</v>
      </c>
      <c r="D12" s="347">
        <v>5484511.9699999997</v>
      </c>
      <c r="E12" s="347">
        <v>2052426.4910000002</v>
      </c>
      <c r="F12" s="407"/>
      <c r="M12" s="212"/>
      <c r="N12" s="248"/>
    </row>
    <row r="13" spans="1:14" x14ac:dyDescent="0.2">
      <c r="A13" s="212" t="s">
        <v>787</v>
      </c>
      <c r="B13" s="298" t="s">
        <v>309</v>
      </c>
      <c r="C13" s="102" t="str">
        <f>IFERROR(VLOOKUP(B13,'Base de Monedas'!A:B,2,0),"")</f>
        <v>Guaraní</v>
      </c>
      <c r="D13" s="347">
        <v>1146815.1460000002</v>
      </c>
      <c r="E13" s="347">
        <v>475087.43700000003</v>
      </c>
      <c r="F13" s="407"/>
      <c r="M13" s="212"/>
      <c r="N13" s="248"/>
    </row>
    <row r="14" spans="1:14" x14ac:dyDescent="0.2">
      <c r="A14" s="160" t="s">
        <v>785</v>
      </c>
      <c r="B14" s="298" t="s">
        <v>309</v>
      </c>
      <c r="C14" s="102" t="str">
        <f>IFERROR(VLOOKUP(B14,'Base de Monedas'!A:B,2,0),"")</f>
        <v>Guaraní</v>
      </c>
      <c r="D14" s="347">
        <v>0</v>
      </c>
      <c r="E14" s="347">
        <v>0</v>
      </c>
      <c r="F14" s="407"/>
      <c r="M14" s="212"/>
      <c r="N14" s="248"/>
    </row>
    <row r="15" spans="1:14" ht="13.5" thickBot="1" x14ac:dyDescent="0.25">
      <c r="A15" s="7" t="s">
        <v>91</v>
      </c>
      <c r="B15" s="160"/>
      <c r="C15" s="9"/>
      <c r="D15" s="360">
        <f>SUM($D$11:D14)</f>
        <v>6631327.1160000004</v>
      </c>
      <c r="E15" s="360">
        <f>SUM($E$11:E14)</f>
        <v>2534960.7010000004</v>
      </c>
      <c r="F15" s="407"/>
      <c r="M15" s="212"/>
      <c r="N15" s="248"/>
    </row>
    <row r="16" spans="1:14" ht="13.5" thickTop="1" x14ac:dyDescent="0.2">
      <c r="A16" s="7"/>
      <c r="B16" s="160"/>
      <c r="C16" s="9"/>
      <c r="D16" s="347"/>
      <c r="E16" s="347"/>
      <c r="F16" s="407"/>
      <c r="M16" s="212"/>
      <c r="N16" s="248"/>
    </row>
    <row r="17" spans="1:14" x14ac:dyDescent="0.2">
      <c r="F17" s="407"/>
      <c r="M17" s="212"/>
      <c r="N17" s="494"/>
    </row>
    <row r="18" spans="1:14" x14ac:dyDescent="0.2">
      <c r="E18" s="228"/>
      <c r="F18" s="407"/>
      <c r="M18" s="212"/>
      <c r="N18" s="248"/>
    </row>
    <row r="19" spans="1:14" x14ac:dyDescent="0.2">
      <c r="A19" s="12" t="s">
        <v>707</v>
      </c>
      <c r="B19" s="141" t="s">
        <v>127</v>
      </c>
      <c r="C19" s="141" t="s">
        <v>349</v>
      </c>
      <c r="D19" s="463" t="s">
        <v>1075</v>
      </c>
      <c r="E19" s="463" t="s">
        <v>949</v>
      </c>
      <c r="F19" s="407"/>
      <c r="M19" s="212"/>
      <c r="N19" s="248"/>
    </row>
    <row r="20" spans="1:14" x14ac:dyDescent="0.2">
      <c r="A20" s="212" t="s">
        <v>348</v>
      </c>
      <c r="B20" s="298" t="s">
        <v>309</v>
      </c>
      <c r="C20" s="102" t="str">
        <f>IFERROR(VLOOKUP(B20,'Base de Monedas'!A:B,2,0),"")</f>
        <v>Guaraní</v>
      </c>
      <c r="D20" s="456">
        <v>0</v>
      </c>
      <c r="E20" s="456">
        <v>0</v>
      </c>
      <c r="F20" s="407"/>
      <c r="M20" s="212"/>
      <c r="N20" s="248"/>
    </row>
    <row r="21" spans="1:14" x14ac:dyDescent="0.2">
      <c r="A21" s="531" t="s">
        <v>786</v>
      </c>
      <c r="B21" s="532" t="s">
        <v>309</v>
      </c>
      <c r="C21" s="102" t="str">
        <f>IFERROR(VLOOKUP(B21,'Base de Monedas'!A:B,2,0),"")</f>
        <v>Guaraní</v>
      </c>
      <c r="D21" s="456">
        <v>25439831.800000001</v>
      </c>
      <c r="E21" s="456">
        <v>8552838</v>
      </c>
      <c r="F21" s="407"/>
      <c r="M21" s="212"/>
      <c r="N21" s="248"/>
    </row>
    <row r="22" spans="1:14" x14ac:dyDescent="0.2">
      <c r="A22" s="212" t="s">
        <v>787</v>
      </c>
      <c r="B22" s="298" t="s">
        <v>309</v>
      </c>
      <c r="C22" s="102" t="str">
        <f>IFERROR(VLOOKUP(B22,'Base de Monedas'!A:B,2,0),"")</f>
        <v>Guaraní</v>
      </c>
      <c r="D22" s="456">
        <v>37967586.871999994</v>
      </c>
      <c r="E22" s="456">
        <v>16484874.448999997</v>
      </c>
      <c r="F22" s="407"/>
      <c r="M22" s="212"/>
      <c r="N22" s="248"/>
    </row>
    <row r="23" spans="1:14" ht="13.5" thickBot="1" x14ac:dyDescent="0.25">
      <c r="A23" s="7" t="s">
        <v>91</v>
      </c>
      <c r="B23" s="160"/>
      <c r="C23" s="9"/>
      <c r="D23" s="360">
        <f>SUM($D$20:D22)</f>
        <v>63407418.671999991</v>
      </c>
      <c r="E23" s="360">
        <f>SUM($E$20:E22)</f>
        <v>25037712.448999997</v>
      </c>
      <c r="F23" s="407"/>
      <c r="M23" s="212"/>
      <c r="N23" s="248"/>
    </row>
    <row r="24" spans="1:14" ht="13.5" thickTop="1" x14ac:dyDescent="0.2">
      <c r="D24" s="155"/>
      <c r="E24" s="155"/>
      <c r="F24" s="407"/>
      <c r="M24" s="212"/>
      <c r="N24" s="248"/>
    </row>
    <row r="25" spans="1:14" x14ac:dyDescent="0.2">
      <c r="E25" s="155"/>
      <c r="M25" s="212"/>
      <c r="N25" s="248"/>
    </row>
    <row r="26" spans="1:14" x14ac:dyDescent="0.2">
      <c r="E26" s="155"/>
      <c r="M26" s="212"/>
      <c r="N26" s="248"/>
    </row>
    <row r="27" spans="1:14" x14ac:dyDescent="0.2">
      <c r="E27" s="378"/>
      <c r="M27" s="212"/>
      <c r="N27" s="248"/>
    </row>
    <row r="28" spans="1:14" x14ac:dyDescent="0.2">
      <c r="M28" s="212"/>
      <c r="N28" s="248"/>
    </row>
    <row r="29" spans="1:14" x14ac:dyDescent="0.2">
      <c r="E29" s="378"/>
      <c r="M29" s="212"/>
      <c r="N29" s="248"/>
    </row>
    <row r="30" spans="1:14" x14ac:dyDescent="0.2">
      <c r="E30" s="378"/>
      <c r="M30" s="212"/>
      <c r="N30" s="248"/>
    </row>
    <row r="31" spans="1:14" x14ac:dyDescent="0.2">
      <c r="M31" s="212"/>
      <c r="N31" s="248"/>
    </row>
    <row r="32" spans="1:14" x14ac:dyDescent="0.2">
      <c r="M32" s="212"/>
      <c r="N32" s="248"/>
    </row>
    <row r="33" spans="13:14" x14ac:dyDescent="0.2">
      <c r="M33" s="212"/>
      <c r="N33" s="248"/>
    </row>
    <row r="34" spans="13:14" x14ac:dyDescent="0.2">
      <c r="M34" s="212"/>
      <c r="N34" s="248"/>
    </row>
    <row r="35" spans="13:14" x14ac:dyDescent="0.2">
      <c r="M35" s="212"/>
      <c r="N35" s="248"/>
    </row>
    <row r="36" spans="13:14" x14ac:dyDescent="0.2">
      <c r="M36" s="212"/>
      <c r="N36" s="248"/>
    </row>
    <row r="37" spans="13:14" x14ac:dyDescent="0.2">
      <c r="M37" s="212"/>
      <c r="N37" s="248"/>
    </row>
    <row r="38" spans="13:14" x14ac:dyDescent="0.2">
      <c r="M38" s="212"/>
      <c r="N38" s="248"/>
    </row>
    <row r="39" spans="13:14" x14ac:dyDescent="0.2">
      <c r="M39" s="212"/>
      <c r="N39" s="248"/>
    </row>
    <row r="40" spans="13:14" x14ac:dyDescent="0.2">
      <c r="M40" s="212"/>
      <c r="N40" s="248"/>
    </row>
    <row r="41" spans="13:14" x14ac:dyDescent="0.2">
      <c r="M41" s="212"/>
      <c r="N41" s="248"/>
    </row>
    <row r="42" spans="13:14" x14ac:dyDescent="0.2">
      <c r="M42" s="212"/>
      <c r="N42" s="248"/>
    </row>
    <row r="43" spans="13:14" x14ac:dyDescent="0.2">
      <c r="M43" s="212"/>
      <c r="N43" s="248"/>
    </row>
    <row r="44" spans="13:14" x14ac:dyDescent="0.2">
      <c r="M44" s="212"/>
      <c r="N44" s="248"/>
    </row>
    <row r="45" spans="13:14" x14ac:dyDescent="0.2">
      <c r="M45" s="212"/>
      <c r="N45" s="248"/>
    </row>
    <row r="46" spans="13:14" x14ac:dyDescent="0.2">
      <c r="M46" s="212"/>
      <c r="N46" s="248"/>
    </row>
    <row r="47" spans="13:14" x14ac:dyDescent="0.2">
      <c r="M47" s="212"/>
      <c r="N47" s="248"/>
    </row>
    <row r="48" spans="13:14" x14ac:dyDescent="0.2">
      <c r="M48" s="212"/>
      <c r="N48" s="248"/>
    </row>
    <row r="49" spans="6:14" x14ac:dyDescent="0.2">
      <c r="M49" s="212"/>
      <c r="N49" s="248"/>
    </row>
    <row r="50" spans="6:14" x14ac:dyDescent="0.2">
      <c r="M50" s="212"/>
      <c r="N50" s="248"/>
    </row>
    <row r="51" spans="6:14" x14ac:dyDescent="0.2">
      <c r="M51" s="212"/>
      <c r="N51" s="248"/>
    </row>
    <row r="52" spans="6:14" x14ac:dyDescent="0.2">
      <c r="M52" s="212"/>
      <c r="N52" s="248"/>
    </row>
    <row r="53" spans="6:14" x14ac:dyDescent="0.2">
      <c r="M53" s="212"/>
      <c r="N53" s="248"/>
    </row>
    <row r="54" spans="6:14" x14ac:dyDescent="0.2">
      <c r="M54" s="212"/>
      <c r="N54" s="248"/>
    </row>
    <row r="55" spans="6:14" x14ac:dyDescent="0.2">
      <c r="M55" s="212"/>
      <c r="N55" s="248"/>
    </row>
    <row r="56" spans="6:14" x14ac:dyDescent="0.2">
      <c r="M56" s="212"/>
      <c r="N56" s="248"/>
    </row>
    <row r="57" spans="6:14" x14ac:dyDescent="0.2">
      <c r="M57" s="212"/>
      <c r="N57" s="248"/>
    </row>
    <row r="58" spans="6:14" x14ac:dyDescent="0.2">
      <c r="M58" s="212"/>
      <c r="N58" s="248"/>
    </row>
    <row r="59" spans="6:14" x14ac:dyDescent="0.2">
      <c r="M59" s="212"/>
      <c r="N59" s="248"/>
    </row>
    <row r="60" spans="6:14" x14ac:dyDescent="0.2">
      <c r="M60" s="212"/>
      <c r="N60" s="248"/>
    </row>
    <row r="61" spans="6:14" x14ac:dyDescent="0.2">
      <c r="F61" s="12"/>
      <c r="M61" s="212"/>
      <c r="N61" s="248"/>
    </row>
    <row r="62" spans="6:14" x14ac:dyDescent="0.2">
      <c r="F62" s="12"/>
      <c r="M62" s="212"/>
      <c r="N62" s="248"/>
    </row>
    <row r="63" spans="6:14" x14ac:dyDescent="0.2">
      <c r="M63" s="212"/>
      <c r="N63" s="248"/>
    </row>
    <row r="64" spans="6:14" x14ac:dyDescent="0.2">
      <c r="M64" s="212"/>
      <c r="N64" s="248"/>
    </row>
    <row r="65" spans="13:14" x14ac:dyDescent="0.2">
      <c r="M65" s="212"/>
      <c r="N65" s="248"/>
    </row>
    <row r="66" spans="13:14" x14ac:dyDescent="0.2">
      <c r="M66" s="212"/>
      <c r="N66" s="248"/>
    </row>
    <row r="67" spans="13:14" x14ac:dyDescent="0.2">
      <c r="M67" s="212"/>
      <c r="N67" s="248"/>
    </row>
    <row r="68" spans="13:14" x14ac:dyDescent="0.2">
      <c r="M68" s="212"/>
      <c r="N68" s="248"/>
    </row>
    <row r="69" spans="13:14" x14ac:dyDescent="0.2">
      <c r="M69" s="212"/>
      <c r="N69" s="248"/>
    </row>
    <row r="70" spans="13:14" x14ac:dyDescent="0.2">
      <c r="M70" s="212"/>
      <c r="N70" s="248"/>
    </row>
    <row r="71" spans="13:14" x14ac:dyDescent="0.2">
      <c r="M71" s="212"/>
      <c r="N71" s="248"/>
    </row>
    <row r="72" spans="13:14" x14ac:dyDescent="0.2">
      <c r="M72" s="212"/>
      <c r="N72" s="248"/>
    </row>
    <row r="73" spans="13:14" x14ac:dyDescent="0.2">
      <c r="M73" s="212"/>
      <c r="N73" s="248"/>
    </row>
    <row r="74" spans="13:14" x14ac:dyDescent="0.2">
      <c r="M74" s="212"/>
      <c r="N74" s="248"/>
    </row>
    <row r="75" spans="13:14" x14ac:dyDescent="0.2">
      <c r="M75" s="212"/>
      <c r="N75" s="248"/>
    </row>
    <row r="76" spans="13:14" x14ac:dyDescent="0.2">
      <c r="M76" s="212"/>
      <c r="N76" s="248"/>
    </row>
    <row r="77" spans="13:14" x14ac:dyDescent="0.2">
      <c r="M77" s="212"/>
      <c r="N77" s="248"/>
    </row>
    <row r="78" spans="13:14" x14ac:dyDescent="0.2">
      <c r="M78" s="212"/>
      <c r="N78" s="248"/>
    </row>
    <row r="79" spans="13:14" x14ac:dyDescent="0.2">
      <c r="M79" s="212"/>
      <c r="N79" s="248"/>
    </row>
    <row r="80" spans="13:14" x14ac:dyDescent="0.2">
      <c r="M80" s="212"/>
      <c r="N80" s="248"/>
    </row>
    <row r="81" spans="1:14" x14ac:dyDescent="0.2">
      <c r="M81" s="212"/>
      <c r="N81" s="248"/>
    </row>
    <row r="82" spans="1:14" s="464" customFormat="1" x14ac:dyDescent="0.2">
      <c r="A82" s="212"/>
      <c r="B82" s="212"/>
      <c r="C82" s="212"/>
      <c r="D82" s="212"/>
      <c r="E82" s="212"/>
      <c r="G82" s="212"/>
      <c r="H82" s="212"/>
      <c r="I82" s="212"/>
      <c r="J82" s="212"/>
      <c r="K82" s="212"/>
      <c r="L82" s="212"/>
      <c r="M82" s="212"/>
      <c r="N82" s="248"/>
    </row>
    <row r="83" spans="1:14" x14ac:dyDescent="0.2">
      <c r="A83" s="464"/>
      <c r="B83" s="464"/>
      <c r="C83" s="464"/>
      <c r="D83" s="464"/>
      <c r="E83" s="464"/>
      <c r="M83" s="212"/>
      <c r="N83" s="248"/>
    </row>
    <row r="90" spans="1:14" s="565" customFormat="1" x14ac:dyDescent="0.2">
      <c r="M90" s="248"/>
    </row>
    <row r="91" spans="1:14" s="565" customFormat="1" x14ac:dyDescent="0.2">
      <c r="M91" s="248"/>
    </row>
    <row r="92" spans="1:14" s="565" customFormat="1" x14ac:dyDescent="0.2">
      <c r="M92" s="248"/>
    </row>
    <row r="96" spans="1:14" s="565" customFormat="1" x14ac:dyDescent="0.2">
      <c r="M96" s="248"/>
    </row>
    <row r="98" spans="13:13" s="565" customFormat="1" x14ac:dyDescent="0.2">
      <c r="M98" s="248"/>
    </row>
    <row r="99" spans="13:13" s="565" customFormat="1" x14ac:dyDescent="0.2">
      <c r="M99" s="248"/>
    </row>
    <row r="117" spans="8:9" x14ac:dyDescent="0.2">
      <c r="H117" s="611"/>
      <c r="I117" s="611"/>
    </row>
    <row r="118" spans="8:9" x14ac:dyDescent="0.2">
      <c r="H118" s="611"/>
      <c r="I118" s="611"/>
    </row>
    <row r="119" spans="8:9" x14ac:dyDescent="0.2">
      <c r="H119" s="611"/>
      <c r="I119" s="611"/>
    </row>
    <row r="120" spans="8:9" x14ac:dyDescent="0.2">
      <c r="H120" s="611"/>
      <c r="I120" s="611"/>
    </row>
    <row r="121" spans="8:9" x14ac:dyDescent="0.2">
      <c r="H121" s="611"/>
      <c r="I121" s="611"/>
    </row>
    <row r="122" spans="8:9" x14ac:dyDescent="0.2">
      <c r="H122" s="611"/>
      <c r="I122" s="611"/>
    </row>
    <row r="123" spans="8:9" x14ac:dyDescent="0.2">
      <c r="H123" s="611"/>
      <c r="I123" s="611"/>
    </row>
    <row r="124" spans="8:9" x14ac:dyDescent="0.2">
      <c r="H124" s="611"/>
      <c r="I124" s="611"/>
    </row>
    <row r="125" spans="8:9" x14ac:dyDescent="0.2">
      <c r="H125" s="611"/>
      <c r="I125" s="611"/>
    </row>
    <row r="126" spans="8:9" x14ac:dyDescent="0.2">
      <c r="H126" s="611"/>
      <c r="I126" s="611"/>
    </row>
    <row r="127" spans="8:9" x14ac:dyDescent="0.2">
      <c r="H127" s="611"/>
      <c r="I127" s="611"/>
    </row>
    <row r="128" spans="8:9" x14ac:dyDescent="0.2">
      <c r="H128" s="611"/>
      <c r="I128" s="611"/>
    </row>
    <row r="129" spans="8:9" x14ac:dyDescent="0.2">
      <c r="H129" s="611"/>
      <c r="I129" s="611"/>
    </row>
    <row r="130" spans="8:9" x14ac:dyDescent="0.2">
      <c r="H130" s="611"/>
      <c r="I130" s="611"/>
    </row>
    <row r="131" spans="8:9" x14ac:dyDescent="0.2">
      <c r="H131" s="611"/>
      <c r="I131" s="611"/>
    </row>
    <row r="155" spans="8:8" x14ac:dyDescent="0.2">
      <c r="H155" s="611"/>
    </row>
    <row r="156" spans="8:8" x14ac:dyDescent="0.2">
      <c r="H156" s="611"/>
    </row>
    <row r="157" spans="8:8" x14ac:dyDescent="0.2">
      <c r="H157" s="611"/>
    </row>
    <row r="158" spans="8:8" x14ac:dyDescent="0.2">
      <c r="H158" s="611"/>
    </row>
  </sheetData>
  <hyperlinks>
    <hyperlink ref="C1" location="BG!A1" display="BG" xr:uid="{00000000-0004-0000-1100-000000000000}"/>
  </hyperlinks>
  <printOptions horizontalCentered="1"/>
  <pageMargins left="0.31496062992125984" right="0.70866141732283472" top="0.74803149606299213" bottom="0.74803149606299213" header="0.31496062992125984" footer="0.31496062992125984"/>
  <pageSetup paperSize="9" scale="2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'Base de Monedas'!$A$1:$A$179</xm:f>
          </x14:formula1>
          <xm:sqref>B11:B14 B20:B22</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9">
    <tabColor rgb="FF92D050"/>
    <pageSetUpPr fitToPage="1"/>
  </sheetPr>
  <dimension ref="A1:N57"/>
  <sheetViews>
    <sheetView showGridLines="0" zoomScale="90" zoomScaleNormal="90" workbookViewId="0">
      <selection activeCell="H22" sqref="H22"/>
    </sheetView>
  </sheetViews>
  <sheetFormatPr baseColWidth="10" defaultColWidth="11.42578125" defaultRowHeight="12.75" x14ac:dyDescent="0.2"/>
  <cols>
    <col min="1" max="1" width="66.42578125" style="212" bestFit="1" customWidth="1"/>
    <col min="2" max="2" width="12.28515625" style="212" bestFit="1" customWidth="1"/>
    <col min="3" max="3" width="19.28515625" style="212" bestFit="1" customWidth="1"/>
    <col min="4" max="4" width="21.140625" style="212" customWidth="1"/>
    <col min="5" max="5" width="20.7109375" style="212" bestFit="1" customWidth="1"/>
    <col min="6" max="6" width="15.85546875" style="212" bestFit="1" customWidth="1"/>
    <col min="7" max="7" width="2.7109375" style="212" customWidth="1"/>
    <col min="8" max="8" width="12.28515625" style="212" bestFit="1" customWidth="1"/>
    <col min="9" max="9" width="19.28515625" style="212" bestFit="1" customWidth="1"/>
    <col min="10" max="10" width="14.85546875" style="212" bestFit="1" customWidth="1"/>
    <col min="11" max="11" width="20.7109375" style="212" bestFit="1" customWidth="1"/>
    <col min="12" max="12" width="15.85546875" style="212" bestFit="1" customWidth="1"/>
    <col min="13" max="13" width="15.5703125" style="172" customWidth="1"/>
    <col min="14" max="14" width="13.42578125" style="248" bestFit="1" customWidth="1"/>
    <col min="15" max="16384" width="11.42578125" style="212"/>
  </cols>
  <sheetData>
    <row r="1" spans="1:14" ht="15" customHeight="1" x14ac:dyDescent="0.2">
      <c r="A1" s="212" t="s">
        <v>40</v>
      </c>
      <c r="E1" s="274" t="s">
        <v>100</v>
      </c>
      <c r="L1" s="274" t="s">
        <v>100</v>
      </c>
      <c r="M1" s="457"/>
    </row>
    <row r="2" spans="1:14" ht="15" customHeight="1" x14ac:dyDescent="0.2"/>
    <row r="3" spans="1:14" ht="15" customHeight="1" x14ac:dyDescent="0.2"/>
    <row r="4" spans="1:14" ht="15" customHeight="1" x14ac:dyDescent="0.2"/>
    <row r="5" spans="1:14" ht="15" customHeight="1" x14ac:dyDescent="0.2">
      <c r="A5" s="100" t="s">
        <v>219</v>
      </c>
      <c r="B5" s="100"/>
      <c r="C5" s="100"/>
      <c r="D5" s="100"/>
      <c r="E5" s="100"/>
      <c r="F5" s="100"/>
      <c r="G5" s="100"/>
      <c r="H5" s="100"/>
      <c r="I5" s="100"/>
      <c r="J5" s="100"/>
      <c r="K5" s="100"/>
      <c r="L5" s="100"/>
      <c r="M5" s="86"/>
    </row>
    <row r="6" spans="1:14" ht="15" customHeight="1" x14ac:dyDescent="0.2">
      <c r="A6" s="228" t="s">
        <v>210</v>
      </c>
    </row>
    <row r="7" spans="1:14" ht="15" customHeight="1" x14ac:dyDescent="0.2"/>
    <row r="8" spans="1:14" ht="15" customHeight="1" x14ac:dyDescent="0.2">
      <c r="A8" s="12" t="s">
        <v>58</v>
      </c>
      <c r="C8" s="228"/>
      <c r="D8" s="228"/>
      <c r="E8" s="228"/>
      <c r="I8" s="228"/>
      <c r="J8" s="228"/>
      <c r="K8" s="228"/>
      <c r="L8" s="228"/>
      <c r="M8" s="181"/>
    </row>
    <row r="9" spans="1:14" ht="15" customHeight="1" x14ac:dyDescent="0.2">
      <c r="A9" s="1"/>
      <c r="B9" s="93"/>
      <c r="C9" s="93"/>
      <c r="D9" s="463" t="s">
        <v>1075</v>
      </c>
      <c r="E9" s="93"/>
      <c r="F9" s="93"/>
      <c r="H9" s="93"/>
      <c r="I9" s="93"/>
      <c r="J9" s="463" t="s">
        <v>949</v>
      </c>
      <c r="K9" s="93"/>
      <c r="L9" s="93"/>
      <c r="M9" s="94"/>
    </row>
    <row r="10" spans="1:14" ht="15" customHeight="1" x14ac:dyDescent="0.2">
      <c r="A10" s="363" t="s">
        <v>712</v>
      </c>
      <c r="B10" s="364" t="s">
        <v>92</v>
      </c>
      <c r="C10" s="101" t="s">
        <v>710</v>
      </c>
      <c r="D10" s="101" t="s">
        <v>220</v>
      </c>
      <c r="E10" s="363" t="s">
        <v>716</v>
      </c>
      <c r="F10" s="364" t="s">
        <v>94</v>
      </c>
      <c r="H10" s="364" t="s">
        <v>92</v>
      </c>
      <c r="I10" s="101" t="s">
        <v>710</v>
      </c>
      <c r="J10" s="101" t="s">
        <v>220</v>
      </c>
      <c r="K10" s="363" t="s">
        <v>716</v>
      </c>
      <c r="L10" s="364" t="s">
        <v>94</v>
      </c>
      <c r="M10" s="458"/>
    </row>
    <row r="11" spans="1:14" s="588" customFormat="1" ht="15" customHeight="1" x14ac:dyDescent="0.2">
      <c r="A11" s="588" t="s">
        <v>833</v>
      </c>
      <c r="B11" s="172">
        <v>2023</v>
      </c>
      <c r="C11" s="589" t="s">
        <v>309</v>
      </c>
      <c r="D11" s="588" t="str">
        <f>IFERROR(VLOOKUP(C11,'Base de Monedas'!A:B,2,0),"")</f>
        <v>Guaraní</v>
      </c>
      <c r="E11" s="406">
        <v>0</v>
      </c>
      <c r="F11" s="588" t="s">
        <v>856</v>
      </c>
      <c r="H11" s="172"/>
      <c r="I11" s="589" t="s">
        <v>309</v>
      </c>
      <c r="J11" s="588" t="s">
        <v>626</v>
      </c>
      <c r="K11" s="406">
        <v>0</v>
      </c>
      <c r="M11" s="172"/>
      <c r="N11" s="248"/>
    </row>
    <row r="12" spans="1:14" ht="15" customHeight="1" x14ac:dyDescent="0.2">
      <c r="A12" s="611" t="s">
        <v>833</v>
      </c>
      <c r="B12" s="612">
        <v>2023</v>
      </c>
      <c r="C12" s="613" t="s">
        <v>308</v>
      </c>
      <c r="D12" s="611" t="s">
        <v>492</v>
      </c>
      <c r="E12" s="406">
        <v>12022709.756999999</v>
      </c>
      <c r="F12" s="611"/>
      <c r="G12" s="611"/>
      <c r="H12" s="612"/>
      <c r="I12" s="613" t="s">
        <v>308</v>
      </c>
      <c r="J12" s="611" t="s">
        <v>492</v>
      </c>
      <c r="K12" s="406"/>
      <c r="L12" s="611"/>
      <c r="M12" s="612"/>
    </row>
    <row r="13" spans="1:14" ht="15" customHeight="1" x14ac:dyDescent="0.2">
      <c r="A13" s="212" t="s">
        <v>834</v>
      </c>
      <c r="B13" s="172">
        <v>2023</v>
      </c>
      <c r="C13" s="298" t="s">
        <v>309</v>
      </c>
      <c r="D13" s="212" t="str">
        <f>IFERROR(VLOOKUP(C13,'Base de Monedas'!A:B,2,0),"")</f>
        <v>Guaraní</v>
      </c>
      <c r="E13" s="406">
        <v>0</v>
      </c>
      <c r="F13" s="586" t="s">
        <v>856</v>
      </c>
      <c r="H13" s="172"/>
      <c r="I13" s="566" t="s">
        <v>309</v>
      </c>
      <c r="J13" s="565" t="s">
        <v>626</v>
      </c>
      <c r="K13" s="406">
        <v>0</v>
      </c>
      <c r="L13" s="565"/>
    </row>
    <row r="14" spans="1:14" ht="15" customHeight="1" x14ac:dyDescent="0.2">
      <c r="A14" s="172" t="s">
        <v>1081</v>
      </c>
      <c r="B14" s="172">
        <v>2023</v>
      </c>
      <c r="C14" s="490" t="s">
        <v>308</v>
      </c>
      <c r="D14" s="489" t="s">
        <v>492</v>
      </c>
      <c r="E14" s="406">
        <v>22085913.27</v>
      </c>
      <c r="F14" s="528" t="s">
        <v>856</v>
      </c>
      <c r="G14" s="489"/>
      <c r="H14" s="172">
        <v>2023</v>
      </c>
      <c r="I14" s="566" t="s">
        <v>308</v>
      </c>
      <c r="J14" s="565" t="s">
        <v>492</v>
      </c>
      <c r="K14" s="406">
        <v>23840306.045000002</v>
      </c>
      <c r="L14" s="565" t="s">
        <v>856</v>
      </c>
    </row>
    <row r="15" spans="1:14" ht="15" customHeight="1" x14ac:dyDescent="0.2">
      <c r="A15" s="612" t="s">
        <v>1081</v>
      </c>
      <c r="B15" s="612">
        <v>2023</v>
      </c>
      <c r="C15" s="613" t="s">
        <v>309</v>
      </c>
      <c r="D15" s="611" t="str">
        <f>IFERROR(VLOOKUP(C15,'Base de Monedas'!A:B,2,0),"")</f>
        <v>Guaraní</v>
      </c>
      <c r="E15" s="406">
        <v>550269.9</v>
      </c>
      <c r="F15" s="611"/>
      <c r="G15" s="611"/>
      <c r="H15" s="612">
        <v>2023</v>
      </c>
      <c r="I15" s="613" t="s">
        <v>309</v>
      </c>
      <c r="J15" s="611" t="s">
        <v>916</v>
      </c>
      <c r="K15" s="406"/>
      <c r="L15" s="611"/>
      <c r="M15" s="612"/>
    </row>
    <row r="16" spans="1:14" s="398" customFormat="1" ht="15" customHeight="1" x14ac:dyDescent="0.2">
      <c r="A16" s="172" t="s">
        <v>1031</v>
      </c>
      <c r="B16" s="172">
        <v>2023</v>
      </c>
      <c r="C16" s="515" t="s">
        <v>308</v>
      </c>
      <c r="D16" s="514" t="s">
        <v>492</v>
      </c>
      <c r="E16" s="406">
        <v>0</v>
      </c>
      <c r="F16" s="514" t="s">
        <v>856</v>
      </c>
      <c r="G16" s="514"/>
      <c r="H16" s="172">
        <v>2023</v>
      </c>
      <c r="I16" s="566" t="s">
        <v>308</v>
      </c>
      <c r="J16" s="565" t="s">
        <v>492</v>
      </c>
      <c r="K16" s="406">
        <v>3933461.0410000002</v>
      </c>
      <c r="L16" s="565" t="s">
        <v>856</v>
      </c>
      <c r="M16" s="172"/>
      <c r="N16" s="248"/>
    </row>
    <row r="17" spans="1:14" ht="15" customHeight="1" x14ac:dyDescent="0.2">
      <c r="A17" s="172" t="s">
        <v>917</v>
      </c>
      <c r="B17" s="172">
        <v>2024</v>
      </c>
      <c r="C17" s="603" t="s">
        <v>308</v>
      </c>
      <c r="D17" s="602" t="s">
        <v>492</v>
      </c>
      <c r="E17" s="406">
        <v>18625569.054000001</v>
      </c>
      <c r="F17" s="602" t="s">
        <v>855</v>
      </c>
      <c r="G17" s="602"/>
      <c r="H17" s="172">
        <v>2024</v>
      </c>
      <c r="I17" s="603" t="s">
        <v>308</v>
      </c>
      <c r="J17" s="602" t="s">
        <v>492</v>
      </c>
      <c r="K17" s="406">
        <v>0</v>
      </c>
      <c r="L17" s="602" t="s">
        <v>855</v>
      </c>
    </row>
    <row r="18" spans="1:14" s="378" customFormat="1" ht="15" customHeight="1" x14ac:dyDescent="0.2">
      <c r="A18" s="172" t="s">
        <v>946</v>
      </c>
      <c r="B18" s="172">
        <v>2023</v>
      </c>
      <c r="C18" s="399" t="s">
        <v>309</v>
      </c>
      <c r="D18" s="212" t="str">
        <f>IFERROR(VLOOKUP(C18,'Base de Monedas'!A:B,2,0),"")</f>
        <v>Guaraní</v>
      </c>
      <c r="E18" s="406">
        <v>115892.83000000002</v>
      </c>
      <c r="F18" s="212" t="s">
        <v>857</v>
      </c>
      <c r="G18" s="212"/>
      <c r="H18" s="172">
        <v>2022</v>
      </c>
      <c r="I18" s="566" t="s">
        <v>309</v>
      </c>
      <c r="J18" s="565" t="s">
        <v>626</v>
      </c>
      <c r="K18" s="406">
        <v>163252.867</v>
      </c>
      <c r="L18" s="565" t="s">
        <v>857</v>
      </c>
      <c r="M18" s="179"/>
      <c r="N18" s="248"/>
    </row>
    <row r="19" spans="1:14" ht="15" customHeight="1" x14ac:dyDescent="0.2">
      <c r="A19" s="390" t="s">
        <v>713</v>
      </c>
      <c r="B19" s="172"/>
      <c r="C19" s="298"/>
      <c r="D19" s="212" t="str">
        <f>IFERROR(VLOOKUP(C19,'Base de Monedas'!A:B,2,0),"")</f>
        <v/>
      </c>
      <c r="E19" s="407"/>
      <c r="H19" s="172"/>
      <c r="I19" s="566"/>
      <c r="J19" s="565" t="s">
        <v>916</v>
      </c>
      <c r="K19" s="407"/>
      <c r="L19" s="565"/>
    </row>
    <row r="20" spans="1:14" ht="15" customHeight="1" x14ac:dyDescent="0.2">
      <c r="A20" s="212" t="s">
        <v>711</v>
      </c>
      <c r="C20" s="298" t="s">
        <v>309</v>
      </c>
      <c r="D20" s="212" t="str">
        <f>IFERROR(VLOOKUP(C20,'Base de Monedas'!A:B,2,0),"")</f>
        <v>Guaraní</v>
      </c>
      <c r="E20" s="407">
        <v>40704.896999999997</v>
      </c>
      <c r="H20" s="565"/>
      <c r="I20" s="566" t="s">
        <v>309</v>
      </c>
      <c r="J20" s="565" t="s">
        <v>626</v>
      </c>
      <c r="K20" s="407">
        <v>0</v>
      </c>
      <c r="L20" s="565"/>
    </row>
    <row r="21" spans="1:14" s="514" customFormat="1" ht="15" customHeight="1" x14ac:dyDescent="0.2">
      <c r="A21" s="212" t="s">
        <v>714</v>
      </c>
      <c r="B21" s="212"/>
      <c r="C21" s="298" t="s">
        <v>309</v>
      </c>
      <c r="D21" s="212" t="str">
        <f>IFERROR(VLOOKUP(C21,'Base de Monedas'!A:B,2,0),"")</f>
        <v>Guaraní</v>
      </c>
      <c r="E21" s="407">
        <v>-24196.799999999999</v>
      </c>
      <c r="F21" s="212"/>
      <c r="G21" s="212"/>
      <c r="H21" s="565"/>
      <c r="I21" s="566" t="s">
        <v>309</v>
      </c>
      <c r="J21" s="565" t="s">
        <v>626</v>
      </c>
      <c r="K21" s="407">
        <v>0</v>
      </c>
      <c r="L21" s="565"/>
      <c r="M21" s="172"/>
      <c r="N21" s="248"/>
    </row>
    <row r="22" spans="1:14" s="514" customFormat="1" ht="15" customHeight="1" x14ac:dyDescent="0.2">
      <c r="A22" s="212" t="s">
        <v>711</v>
      </c>
      <c r="B22" s="212"/>
      <c r="C22" s="298" t="s">
        <v>308</v>
      </c>
      <c r="D22" s="212" t="str">
        <f>IFERROR(VLOOKUP(C22,'Base de Monedas'!A:B,2,0),"")</f>
        <v>Dólar estadounidense</v>
      </c>
      <c r="E22" s="407">
        <v>1065988.9610000001</v>
      </c>
      <c r="F22" s="212"/>
      <c r="G22" s="212"/>
      <c r="H22" s="565"/>
      <c r="I22" s="566" t="s">
        <v>308</v>
      </c>
      <c r="J22" s="565" t="s">
        <v>492</v>
      </c>
      <c r="K22" s="407">
        <v>1794614.0099999998</v>
      </c>
      <c r="L22" s="565"/>
      <c r="M22" s="172"/>
      <c r="N22" s="248"/>
    </row>
    <row r="23" spans="1:14" s="462" customFormat="1" ht="15" customHeight="1" x14ac:dyDescent="0.2">
      <c r="A23" s="151" t="s">
        <v>714</v>
      </c>
      <c r="B23" s="151"/>
      <c r="C23" s="365" t="s">
        <v>308</v>
      </c>
      <c r="D23" s="151" t="str">
        <f>IFERROR(VLOOKUP(C23,'Base de Monedas'!A:B,2,0),"")</f>
        <v>Dólar estadounidense</v>
      </c>
      <c r="E23" s="408">
        <v>-3014336.5520000001</v>
      </c>
      <c r="F23" s="151"/>
      <c r="G23" s="151"/>
      <c r="H23" s="151"/>
      <c r="I23" s="365" t="s">
        <v>308</v>
      </c>
      <c r="J23" s="151" t="s">
        <v>492</v>
      </c>
      <c r="K23" s="408">
        <v>-1111240.561</v>
      </c>
      <c r="L23" s="151"/>
      <c r="M23" s="448"/>
      <c r="N23" s="248"/>
    </row>
    <row r="24" spans="1:14" ht="15" customHeight="1" x14ac:dyDescent="0.2">
      <c r="A24" s="366" t="s">
        <v>3</v>
      </c>
      <c r="B24" s="366"/>
      <c r="C24" s="367"/>
      <c r="D24" s="366" t="str">
        <f>IFERROR(VLOOKUP(C24,'Base de Monedas'!A:B,2,0),"")</f>
        <v/>
      </c>
      <c r="E24" s="368">
        <f>SUM($E$11:E23)</f>
        <v>51468515.316999994</v>
      </c>
      <c r="F24" s="366"/>
      <c r="G24" s="366"/>
      <c r="H24" s="366"/>
      <c r="I24" s="367"/>
      <c r="J24" s="366" t="str">
        <f>IFERROR(VLOOKUP(I24,'Base de Monedas'!G:H,2,0),"")</f>
        <v/>
      </c>
      <c r="K24" s="368">
        <f>SUM($K$11:K23)</f>
        <v>28620393.401999999</v>
      </c>
      <c r="L24" s="366"/>
      <c r="M24" s="449"/>
    </row>
    <row r="25" spans="1:14" ht="15" customHeight="1" x14ac:dyDescent="0.2">
      <c r="A25" s="12"/>
      <c r="E25" s="508"/>
      <c r="H25" s="565"/>
      <c r="I25" s="565"/>
      <c r="J25" s="565"/>
      <c r="K25" s="499"/>
      <c r="L25" s="565"/>
    </row>
    <row r="26" spans="1:14" ht="15" customHeight="1" x14ac:dyDescent="0.2">
      <c r="E26" s="226"/>
    </row>
    <row r="27" spans="1:14" ht="15" customHeight="1" x14ac:dyDescent="0.2">
      <c r="A27" s="12" t="s">
        <v>707</v>
      </c>
      <c r="D27" s="228"/>
      <c r="E27" s="362"/>
      <c r="I27" s="228"/>
      <c r="J27" s="228"/>
      <c r="K27" s="362"/>
      <c r="L27" s="228"/>
      <c r="M27" s="181"/>
    </row>
    <row r="28" spans="1:14" ht="15" customHeight="1" x14ac:dyDescent="0.2">
      <c r="A28" s="1"/>
      <c r="B28" s="93"/>
      <c r="C28" s="93"/>
      <c r="D28" s="463" t="s">
        <v>1075</v>
      </c>
      <c r="E28" s="93"/>
      <c r="F28" s="93"/>
      <c r="H28" s="93"/>
      <c r="I28" s="93"/>
      <c r="J28" s="470" t="s">
        <v>949</v>
      </c>
      <c r="K28" s="93"/>
      <c r="L28" s="93"/>
      <c r="M28" s="94"/>
    </row>
    <row r="29" spans="1:14" ht="15" customHeight="1" x14ac:dyDescent="0.2">
      <c r="A29" s="363" t="s">
        <v>869</v>
      </c>
      <c r="B29" s="364" t="s">
        <v>92</v>
      </c>
      <c r="C29" s="101" t="s">
        <v>710</v>
      </c>
      <c r="D29" s="101" t="s">
        <v>220</v>
      </c>
      <c r="E29" s="363" t="s">
        <v>716</v>
      </c>
      <c r="F29" s="364" t="s">
        <v>93</v>
      </c>
      <c r="H29" s="364" t="s">
        <v>92</v>
      </c>
      <c r="I29" s="101" t="s">
        <v>710</v>
      </c>
      <c r="J29" s="101" t="s">
        <v>220</v>
      </c>
      <c r="K29" s="363" t="s">
        <v>716</v>
      </c>
      <c r="L29" s="364" t="s">
        <v>94</v>
      </c>
      <c r="M29" s="458"/>
    </row>
    <row r="30" spans="1:14" ht="15" customHeight="1" x14ac:dyDescent="0.2">
      <c r="A30" s="212" t="s">
        <v>833</v>
      </c>
      <c r="B30" s="212">
        <v>2030</v>
      </c>
      <c r="C30" s="298" t="s">
        <v>309</v>
      </c>
      <c r="D30" s="212" t="str">
        <f>IFERROR(VLOOKUP(C30,'Base de Monedas'!A:B,2,0),"")</f>
        <v>Guaraní</v>
      </c>
      <c r="E30" s="406">
        <v>1559306.8670000001</v>
      </c>
      <c r="F30" s="191" t="s">
        <v>856</v>
      </c>
      <c r="H30" s="378">
        <v>2030</v>
      </c>
      <c r="I30" s="379" t="s">
        <v>309</v>
      </c>
      <c r="J30" s="378" t="s">
        <v>626</v>
      </c>
      <c r="K30" s="155">
        <v>11719526.075999999</v>
      </c>
      <c r="L30" s="378" t="s">
        <v>856</v>
      </c>
    </row>
    <row r="31" spans="1:14" ht="15" customHeight="1" x14ac:dyDescent="0.2">
      <c r="A31" s="491" t="s">
        <v>833</v>
      </c>
      <c r="B31" s="491">
        <v>2031</v>
      </c>
      <c r="C31" s="492" t="s">
        <v>308</v>
      </c>
      <c r="D31" s="491" t="s">
        <v>492</v>
      </c>
      <c r="E31" s="406">
        <v>21219025.558201</v>
      </c>
      <c r="F31" s="191" t="s">
        <v>856</v>
      </c>
      <c r="G31" s="491"/>
      <c r="H31" s="491">
        <v>2031</v>
      </c>
      <c r="I31" s="492" t="s">
        <v>308</v>
      </c>
      <c r="J31" s="491" t="s">
        <v>492</v>
      </c>
      <c r="K31" s="155">
        <v>24436763.054001</v>
      </c>
      <c r="L31" s="491" t="s">
        <v>856</v>
      </c>
    </row>
    <row r="32" spans="1:14" ht="15" customHeight="1" x14ac:dyDescent="0.2">
      <c r="A32" s="491" t="s">
        <v>1088</v>
      </c>
      <c r="B32" s="491">
        <v>2027</v>
      </c>
      <c r="C32" s="492" t="s">
        <v>308</v>
      </c>
      <c r="D32" s="491" t="s">
        <v>492</v>
      </c>
      <c r="E32" s="406">
        <v>7467339.0449999999</v>
      </c>
      <c r="F32" s="191" t="s">
        <v>856</v>
      </c>
      <c r="G32" s="491"/>
      <c r="H32" s="491">
        <v>2027</v>
      </c>
      <c r="I32" s="492" t="s">
        <v>308</v>
      </c>
      <c r="J32" s="491" t="s">
        <v>492</v>
      </c>
      <c r="K32" s="155">
        <v>5013266.7422166001</v>
      </c>
      <c r="L32" s="491" t="s">
        <v>856</v>
      </c>
    </row>
    <row r="33" spans="1:14" ht="15" customHeight="1" x14ac:dyDescent="0.2">
      <c r="A33" s="482" t="s">
        <v>917</v>
      </c>
      <c r="B33" s="482">
        <v>2024</v>
      </c>
      <c r="C33" s="483" t="s">
        <v>308</v>
      </c>
      <c r="D33" s="482" t="str">
        <f>IFERROR(VLOOKUP(C33,'Base de Monedas'!A:B,2,0),"")</f>
        <v>Dólar estadounidense</v>
      </c>
      <c r="E33" s="406">
        <v>121636454</v>
      </c>
      <c r="F33" s="482" t="s">
        <v>855</v>
      </c>
      <c r="G33" s="482"/>
      <c r="H33" s="482">
        <v>2024</v>
      </c>
      <c r="I33" s="483" t="s">
        <v>308</v>
      </c>
      <c r="J33" s="482" t="s">
        <v>492</v>
      </c>
      <c r="K33" s="155">
        <v>8807544</v>
      </c>
      <c r="L33" s="586" t="s">
        <v>855</v>
      </c>
    </row>
    <row r="34" spans="1:14" ht="15" customHeight="1" x14ac:dyDescent="0.2">
      <c r="A34" s="12" t="s">
        <v>713</v>
      </c>
      <c r="C34" s="298"/>
      <c r="D34" s="212" t="str">
        <f>IFERROR(VLOOKUP(C34,'Base de Monedas'!A:B,2,0),"")</f>
        <v/>
      </c>
      <c r="E34" s="406"/>
      <c r="H34" s="378"/>
      <c r="I34" s="379"/>
      <c r="J34" s="378" t="s">
        <v>916</v>
      </c>
      <c r="K34" s="155"/>
      <c r="L34" s="378"/>
    </row>
    <row r="35" spans="1:14" ht="15" customHeight="1" x14ac:dyDescent="0.2">
      <c r="A35" s="212" t="s">
        <v>711</v>
      </c>
      <c r="C35" s="298" t="s">
        <v>309</v>
      </c>
      <c r="D35" s="212" t="str">
        <f>IFERROR(VLOOKUP(C35,'Base de Monedas'!A:B,2,0),"")</f>
        <v>Guaraní</v>
      </c>
      <c r="E35" s="406">
        <v>865826.59699999995</v>
      </c>
      <c r="H35" s="378"/>
      <c r="I35" s="379" t="s">
        <v>309</v>
      </c>
      <c r="J35" s="378" t="s">
        <v>626</v>
      </c>
      <c r="K35" s="155">
        <v>8321528.7039999999</v>
      </c>
      <c r="L35" s="378"/>
    </row>
    <row r="36" spans="1:14" ht="15" customHeight="1" x14ac:dyDescent="0.2">
      <c r="A36" s="212" t="s">
        <v>714</v>
      </c>
      <c r="C36" s="298" t="s">
        <v>309</v>
      </c>
      <c r="D36" s="212" t="str">
        <f>IFERROR(VLOOKUP(C36,'Base de Monedas'!A:B,2,0),"")</f>
        <v>Guaraní</v>
      </c>
      <c r="E36" s="406">
        <v>-944769.78500000003</v>
      </c>
      <c r="H36" s="378"/>
      <c r="I36" s="379" t="s">
        <v>309</v>
      </c>
      <c r="J36" s="378" t="s">
        <v>626</v>
      </c>
      <c r="K36" s="155">
        <v>-7857140.648</v>
      </c>
      <c r="L36" s="378"/>
      <c r="M36" s="449"/>
    </row>
    <row r="37" spans="1:14" ht="15" customHeight="1" x14ac:dyDescent="0.2">
      <c r="A37" s="212" t="s">
        <v>711</v>
      </c>
      <c r="C37" s="298" t="s">
        <v>308</v>
      </c>
      <c r="D37" s="212" t="str">
        <f>IFERROR(VLOOKUP(C37,'Base de Monedas'!A:B,2,0),"")</f>
        <v>Dólar estadounidense</v>
      </c>
      <c r="E37" s="406">
        <v>37559943.784000002</v>
      </c>
      <c r="H37" s="378"/>
      <c r="I37" s="379" t="s">
        <v>308</v>
      </c>
      <c r="J37" s="378" t="s">
        <v>492</v>
      </c>
      <c r="K37" s="155">
        <v>12555528.953</v>
      </c>
      <c r="L37" s="378"/>
    </row>
    <row r="38" spans="1:14" ht="15" customHeight="1" x14ac:dyDescent="0.2">
      <c r="A38" s="212" t="s">
        <v>714</v>
      </c>
      <c r="C38" s="298" t="s">
        <v>308</v>
      </c>
      <c r="D38" s="212" t="str">
        <f>IFERROR(VLOOKUP(C38,'Base de Monedas'!A:B,2,0),"")</f>
        <v>Dólar estadounidense</v>
      </c>
      <c r="E38" s="406">
        <v>-37931463.322999999</v>
      </c>
      <c r="H38" s="378"/>
      <c r="I38" s="379" t="s">
        <v>308</v>
      </c>
      <c r="J38" s="378" t="s">
        <v>492</v>
      </c>
      <c r="K38" s="155">
        <v>-11727629.211999999</v>
      </c>
      <c r="L38" s="378"/>
      <c r="M38" s="181"/>
    </row>
    <row r="39" spans="1:14" ht="15" customHeight="1" x14ac:dyDescent="0.2">
      <c r="A39" s="366" t="s">
        <v>3</v>
      </c>
      <c r="B39" s="366"/>
      <c r="C39" s="367"/>
      <c r="D39" s="366" t="str">
        <f>IFERROR(VLOOKUP(C39,'Base de Monedas'!A:B,2,0),"")</f>
        <v/>
      </c>
      <c r="E39" s="368">
        <f>SUM($E$30:E38)</f>
        <v>151431662.74320102</v>
      </c>
      <c r="F39" s="517"/>
      <c r="G39" s="366"/>
      <c r="H39" s="366"/>
      <c r="I39" s="366"/>
      <c r="J39" s="366" t="s">
        <v>916</v>
      </c>
      <c r="K39" s="368">
        <f>SUM(K30:K38)</f>
        <v>51269387.669217609</v>
      </c>
      <c r="L39" s="366"/>
      <c r="M39" s="94"/>
    </row>
    <row r="40" spans="1:14" ht="15" customHeight="1" x14ac:dyDescent="0.2">
      <c r="E40" s="226"/>
      <c r="I40" s="298"/>
      <c r="K40" s="226"/>
      <c r="M40" s="458"/>
    </row>
    <row r="41" spans="1:14" s="482" customFormat="1" ht="15" customHeight="1" x14ac:dyDescent="0.2">
      <c r="A41" s="12" t="s">
        <v>707</v>
      </c>
      <c r="B41" s="398"/>
      <c r="C41" s="398"/>
      <c r="D41" s="228"/>
      <c r="E41" s="362"/>
      <c r="F41" s="398"/>
      <c r="G41" s="398"/>
      <c r="H41" s="398"/>
      <c r="I41" s="228"/>
      <c r="J41" s="228"/>
      <c r="K41" s="362"/>
      <c r="L41" s="228"/>
      <c r="M41" s="172"/>
      <c r="N41" s="248"/>
    </row>
    <row r="42" spans="1:14" ht="15" customHeight="1" x14ac:dyDescent="0.2">
      <c r="A42" s="1"/>
      <c r="B42" s="93"/>
      <c r="C42" s="93"/>
      <c r="D42" s="463" t="s">
        <v>1075</v>
      </c>
      <c r="E42" s="93"/>
      <c r="F42" s="93"/>
      <c r="G42" s="480"/>
      <c r="H42" s="93"/>
      <c r="I42" s="93"/>
      <c r="J42" s="470" t="s">
        <v>949</v>
      </c>
      <c r="K42" s="93"/>
      <c r="L42" s="93"/>
    </row>
    <row r="43" spans="1:14" ht="15" customHeight="1" x14ac:dyDescent="0.2">
      <c r="A43" s="363" t="s">
        <v>880</v>
      </c>
      <c r="B43" s="364" t="s">
        <v>92</v>
      </c>
      <c r="C43" s="101" t="s">
        <v>710</v>
      </c>
      <c r="D43" s="101" t="s">
        <v>220</v>
      </c>
      <c r="E43" s="363" t="s">
        <v>716</v>
      </c>
      <c r="F43" s="364" t="s">
        <v>93</v>
      </c>
      <c r="G43" s="398"/>
      <c r="H43" s="364" t="s">
        <v>92</v>
      </c>
      <c r="I43" s="101" t="s">
        <v>710</v>
      </c>
      <c r="J43" s="101" t="s">
        <v>220</v>
      </c>
      <c r="K43" s="363" t="s">
        <v>716</v>
      </c>
      <c r="L43" s="364" t="s">
        <v>94</v>
      </c>
    </row>
    <row r="44" spans="1:14" ht="15" customHeight="1" x14ac:dyDescent="0.2">
      <c r="A44" s="398" t="s">
        <v>953</v>
      </c>
      <c r="B44" s="398">
        <v>2031</v>
      </c>
      <c r="C44" s="399" t="s">
        <v>308</v>
      </c>
      <c r="D44" s="398" t="str">
        <f>IFERROR(VLOOKUP(C44,'Base de Monedas'!A:B,2,0),"")</f>
        <v>Dólar estadounidense</v>
      </c>
      <c r="E44" s="155">
        <v>182091038.98800001</v>
      </c>
      <c r="F44" s="398"/>
      <c r="G44" s="398"/>
      <c r="H44" s="398">
        <v>2031</v>
      </c>
      <c r="I44" s="399" t="s">
        <v>308</v>
      </c>
      <c r="J44" s="398" t="s">
        <v>492</v>
      </c>
      <c r="K44" s="155">
        <v>183491043.132</v>
      </c>
      <c r="L44" s="398"/>
    </row>
    <row r="45" spans="1:14" ht="15" customHeight="1" x14ac:dyDescent="0.2">
      <c r="A45" s="533" t="s">
        <v>953</v>
      </c>
      <c r="B45" s="398">
        <v>2031</v>
      </c>
      <c r="C45" s="399" t="s">
        <v>309</v>
      </c>
      <c r="D45" s="398" t="str">
        <f>IFERROR(VLOOKUP(C45,'Base de Monedas'!A:B,2,0),"")</f>
        <v>Guaraní</v>
      </c>
      <c r="E45" s="155">
        <v>113000000</v>
      </c>
      <c r="F45" s="398"/>
      <c r="G45" s="398"/>
      <c r="H45" s="398">
        <v>2031</v>
      </c>
      <c r="I45" s="399" t="s">
        <v>309</v>
      </c>
      <c r="J45" s="398" t="s">
        <v>626</v>
      </c>
      <c r="K45" s="155">
        <v>50000000</v>
      </c>
      <c r="L45" s="398"/>
    </row>
    <row r="46" spans="1:14" ht="15" customHeight="1" x14ac:dyDescent="0.2">
      <c r="A46" s="12" t="s">
        <v>1032</v>
      </c>
      <c r="B46" s="398"/>
      <c r="C46" s="399"/>
      <c r="D46" s="398" t="str">
        <f>IFERROR(VLOOKUP(C46,'Base de Monedas'!A:B,2,0),"")</f>
        <v/>
      </c>
      <c r="E46" s="155"/>
      <c r="F46" s="398"/>
      <c r="G46" s="398"/>
      <c r="H46" s="398"/>
      <c r="I46" s="399"/>
      <c r="J46" s="398" t="s">
        <v>916</v>
      </c>
      <c r="K46" s="155"/>
      <c r="L46" s="398"/>
    </row>
    <row r="47" spans="1:14" ht="15" customHeight="1" x14ac:dyDescent="0.2">
      <c r="A47" s="398" t="s">
        <v>711</v>
      </c>
      <c r="B47" s="398"/>
      <c r="C47" s="399" t="s">
        <v>309</v>
      </c>
      <c r="D47" s="398" t="str">
        <f>IFERROR(VLOOKUP(C47,'Base de Monedas'!A:B,2,0),"")</f>
        <v>Guaraní</v>
      </c>
      <c r="E47" s="155">
        <v>53487387.670999996</v>
      </c>
      <c r="F47" s="398"/>
      <c r="G47" s="398"/>
      <c r="H47" s="398"/>
      <c r="I47" s="399" t="s">
        <v>309</v>
      </c>
      <c r="J47" s="398" t="s">
        <v>626</v>
      </c>
      <c r="K47" s="155">
        <v>38167808.218999997</v>
      </c>
      <c r="L47" s="398"/>
    </row>
    <row r="48" spans="1:14" ht="15" customHeight="1" x14ac:dyDescent="0.2">
      <c r="A48" s="398" t="s">
        <v>714</v>
      </c>
      <c r="B48" s="398"/>
      <c r="C48" s="399" t="s">
        <v>309</v>
      </c>
      <c r="D48" s="398" t="str">
        <f>IFERROR(VLOOKUP(C48,'Base de Monedas'!A:B,2,0),"")</f>
        <v>Guaraní</v>
      </c>
      <c r="E48" s="155">
        <v>-52129282.184</v>
      </c>
      <c r="F48" s="398"/>
      <c r="G48" s="398"/>
      <c r="H48" s="398"/>
      <c r="I48" s="399" t="s">
        <v>309</v>
      </c>
      <c r="J48" s="398" t="s">
        <v>626</v>
      </c>
      <c r="K48" s="155">
        <v>-38152808.215000004</v>
      </c>
      <c r="L48" s="398"/>
      <c r="M48" s="449"/>
    </row>
    <row r="49" spans="1:14" s="398" customFormat="1" ht="15" customHeight="1" x14ac:dyDescent="0.2">
      <c r="A49" s="398" t="s">
        <v>711</v>
      </c>
      <c r="C49" s="399" t="s">
        <v>308</v>
      </c>
      <c r="D49" s="398" t="str">
        <f>IFERROR(VLOOKUP(C49,'Base de Monedas'!A:B,2,0),"")</f>
        <v>Dólar estadounidense</v>
      </c>
      <c r="E49" s="155">
        <v>67129832.324000001</v>
      </c>
      <c r="I49" s="399" t="s">
        <v>308</v>
      </c>
      <c r="J49" s="398" t="s">
        <v>492</v>
      </c>
      <c r="K49" s="155">
        <v>80483959.839000002</v>
      </c>
      <c r="M49" s="449"/>
      <c r="N49" s="248"/>
    </row>
    <row r="50" spans="1:14" s="398" customFormat="1" ht="15" customHeight="1" x14ac:dyDescent="0.2">
      <c r="A50" s="398" t="s">
        <v>714</v>
      </c>
      <c r="C50" s="399" t="s">
        <v>308</v>
      </c>
      <c r="D50" s="398" t="str">
        <f>IFERROR(VLOOKUP(C50,'Base de Monedas'!A:B,2,0),"")</f>
        <v>Dólar estadounidense</v>
      </c>
      <c r="E50" s="155">
        <v>-66054251.126999997</v>
      </c>
      <c r="I50" s="399" t="s">
        <v>308</v>
      </c>
      <c r="J50" s="398" t="s">
        <v>492</v>
      </c>
      <c r="K50" s="155">
        <v>-79443141.391000003</v>
      </c>
      <c r="M50" s="172"/>
      <c r="N50" s="248"/>
    </row>
    <row r="51" spans="1:14" s="398" customFormat="1" ht="15" customHeight="1" x14ac:dyDescent="0.2">
      <c r="A51" s="366" t="s">
        <v>3</v>
      </c>
      <c r="B51" s="366"/>
      <c r="C51" s="367"/>
      <c r="D51" s="366" t="str">
        <f>IFERROR(VLOOKUP(C51,'Base de Monedas'!A:B,2,0),"")</f>
        <v/>
      </c>
      <c r="E51" s="368">
        <f>SUM($E$44:E50)</f>
        <v>297524725.67200005</v>
      </c>
      <c r="F51" s="517"/>
      <c r="G51" s="366"/>
      <c r="H51" s="366"/>
      <c r="I51" s="366"/>
      <c r="J51" s="366" t="s">
        <v>916</v>
      </c>
      <c r="K51" s="368">
        <f>SUM(K44:K50)</f>
        <v>234546861.58400002</v>
      </c>
      <c r="L51" s="366"/>
      <c r="M51" s="172"/>
      <c r="N51" s="248"/>
    </row>
    <row r="52" spans="1:14" x14ac:dyDescent="0.2">
      <c r="A52" s="402"/>
      <c r="B52" s="402"/>
      <c r="C52" s="24"/>
      <c r="D52" s="402"/>
      <c r="E52" s="500"/>
      <c r="F52" s="402"/>
      <c r="G52" s="402"/>
      <c r="H52" s="402"/>
      <c r="I52" s="402"/>
      <c r="J52" s="402"/>
      <c r="K52" s="403"/>
      <c r="L52" s="402"/>
    </row>
    <row r="53" spans="1:14" x14ac:dyDescent="0.2">
      <c r="A53" s="212" t="s">
        <v>870</v>
      </c>
    </row>
    <row r="54" spans="1:14" x14ac:dyDescent="0.2">
      <c r="E54" s="381"/>
    </row>
    <row r="57" spans="1:14" x14ac:dyDescent="0.2">
      <c r="E57" s="226"/>
    </row>
  </sheetData>
  <hyperlinks>
    <hyperlink ref="L1" location="BG!A1" display="BG" xr:uid="{00000000-0004-0000-1200-000000000000}"/>
    <hyperlink ref="E1" location="BG!A1" display="BG" xr:uid="{00000000-0004-0000-1200-000001000000}"/>
  </hyperlinks>
  <printOptions horizontalCentered="1"/>
  <pageMargins left="0.31496062992125984" right="0.70866141732283472" top="0.74803149606299213" bottom="0.74803149606299213" header="0.31496062992125984" footer="0.31496062992125984"/>
  <pageSetup paperSize="9" scale="22"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'Base de Monedas'!$A$1:$A$179</xm:f>
          </x14:formula1>
          <xm:sqref>I44:I52 C44:C52 C30:C39 I30:I40 C11:C24 I11:I24</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20">
    <tabColor rgb="FF92D050"/>
    <pageSetUpPr fitToPage="1"/>
  </sheetPr>
  <dimension ref="A1:R53"/>
  <sheetViews>
    <sheetView showGridLines="0" zoomScale="90" zoomScaleNormal="90" workbookViewId="0">
      <selection activeCell="I4" sqref="I4"/>
    </sheetView>
  </sheetViews>
  <sheetFormatPr baseColWidth="10" defaultColWidth="11.42578125" defaultRowHeight="12.75" x14ac:dyDescent="0.2"/>
  <cols>
    <col min="1" max="1" width="53.140625" style="53" customWidth="1"/>
    <col min="2" max="2" width="18.28515625" style="53" customWidth="1"/>
    <col min="3" max="3" width="20.140625" style="53" customWidth="1"/>
    <col min="4" max="5" width="11.42578125" style="53"/>
    <col min="6" max="6" width="30.140625" style="53" bestFit="1" customWidth="1"/>
    <col min="7" max="7" width="4.28515625" style="53" bestFit="1" customWidth="1"/>
    <col min="8" max="8" width="7.5703125" style="53" bestFit="1" customWidth="1"/>
    <col min="9" max="9" width="14.85546875" style="53" bestFit="1" customWidth="1"/>
    <col min="10" max="10" width="15.7109375" style="53" bestFit="1" customWidth="1"/>
    <col min="11" max="18" width="11.42578125" style="53"/>
    <col min="19" max="16384" width="11.42578125" style="212"/>
  </cols>
  <sheetData>
    <row r="1" spans="1:18" x14ac:dyDescent="0.2">
      <c r="A1" s="53" t="str">
        <f>Indice!C1</f>
        <v>GRUPO VAZQUEZ S.A.E.</v>
      </c>
      <c r="D1" s="198" t="s">
        <v>100</v>
      </c>
    </row>
    <row r="5" spans="1:18" x14ac:dyDescent="0.2">
      <c r="A5" s="100" t="s">
        <v>221</v>
      </c>
      <c r="B5" s="100"/>
      <c r="C5" s="100"/>
      <c r="D5" s="100"/>
      <c r="F5" s="212"/>
      <c r="G5" s="212"/>
      <c r="H5" s="212"/>
      <c r="I5" s="212"/>
      <c r="J5" s="212"/>
      <c r="K5" s="212"/>
      <c r="L5" s="212"/>
      <c r="M5" s="212"/>
      <c r="N5" s="212"/>
      <c r="O5" s="212"/>
      <c r="P5" s="212"/>
      <c r="Q5" s="212"/>
      <c r="R5" s="212"/>
    </row>
    <row r="6" spans="1:18" x14ac:dyDescent="0.2">
      <c r="A6" s="228" t="s">
        <v>210</v>
      </c>
      <c r="L6" s="212"/>
      <c r="M6" s="212"/>
      <c r="N6" s="212"/>
      <c r="O6" s="212"/>
      <c r="P6" s="212"/>
      <c r="Q6" s="212"/>
      <c r="R6" s="212"/>
    </row>
    <row r="7" spans="1:18" x14ac:dyDescent="0.2">
      <c r="B7" s="692"/>
      <c r="C7" s="692"/>
      <c r="L7" s="212"/>
      <c r="M7" s="212"/>
      <c r="N7" s="212"/>
      <c r="O7" s="212"/>
      <c r="P7" s="212"/>
      <c r="Q7" s="212"/>
      <c r="R7" s="212"/>
    </row>
    <row r="8" spans="1:18" x14ac:dyDescent="0.2">
      <c r="A8" s="97" t="s">
        <v>101</v>
      </c>
      <c r="B8" s="463" t="s">
        <v>1075</v>
      </c>
      <c r="C8" s="463" t="s">
        <v>949</v>
      </c>
      <c r="D8" s="62"/>
      <c r="F8" s="212"/>
      <c r="G8" s="212"/>
      <c r="H8" s="212"/>
      <c r="I8" s="212"/>
      <c r="J8" s="212"/>
      <c r="K8" s="212"/>
      <c r="L8" s="212"/>
      <c r="M8" s="212"/>
      <c r="N8" s="212"/>
      <c r="O8" s="212"/>
      <c r="P8" s="212"/>
      <c r="Q8" s="212"/>
      <c r="R8" s="212"/>
    </row>
    <row r="9" spans="1:18" s="229" customFormat="1" x14ac:dyDescent="0.2">
      <c r="A9" s="64" t="s">
        <v>871</v>
      </c>
      <c r="B9" s="426">
        <v>7413.99</v>
      </c>
      <c r="C9" s="592">
        <v>1675269.307</v>
      </c>
      <c r="D9" s="64"/>
      <c r="E9" s="53"/>
    </row>
    <row r="10" spans="1:18" s="229" customFormat="1" x14ac:dyDescent="0.2">
      <c r="A10" s="64" t="s">
        <v>920</v>
      </c>
      <c r="B10" s="426">
        <v>3031289.3237990001</v>
      </c>
      <c r="C10" s="592">
        <v>3054595.344999</v>
      </c>
      <c r="D10" s="64"/>
      <c r="E10" s="406"/>
    </row>
    <row r="11" spans="1:18" s="229" customFormat="1" x14ac:dyDescent="0.2">
      <c r="A11" s="64" t="s">
        <v>1087</v>
      </c>
      <c r="B11" s="426">
        <v>0</v>
      </c>
      <c r="C11" s="592">
        <v>1253317.6947834</v>
      </c>
      <c r="D11" s="64"/>
      <c r="E11" s="53"/>
    </row>
    <row r="12" spans="1:18" s="229" customFormat="1" ht="13.5" customHeight="1" x14ac:dyDescent="0.2">
      <c r="A12" s="64" t="s">
        <v>921</v>
      </c>
      <c r="B12" s="426">
        <v>0</v>
      </c>
      <c r="C12" s="592">
        <v>2201886</v>
      </c>
      <c r="D12" s="64"/>
      <c r="E12" s="53"/>
    </row>
    <row r="13" spans="1:18" s="229" customFormat="1" ht="15" customHeight="1" x14ac:dyDescent="0.2">
      <c r="A13" s="254" t="s">
        <v>98</v>
      </c>
      <c r="B13" s="604">
        <f>SUM(B9:B12)</f>
        <v>3038703.3137990003</v>
      </c>
      <c r="C13" s="369">
        <f>SUM($C$9:C12)</f>
        <v>8185068.3467824003</v>
      </c>
      <c r="D13" s="64"/>
      <c r="E13" s="53"/>
    </row>
    <row r="14" spans="1:18" x14ac:dyDescent="0.2">
      <c r="A14" s="65"/>
      <c r="D14" s="64"/>
      <c r="F14" s="212"/>
      <c r="G14" s="212"/>
      <c r="H14" s="212"/>
      <c r="I14" s="212"/>
      <c r="J14" s="212"/>
      <c r="K14" s="212"/>
      <c r="L14" s="212"/>
      <c r="M14" s="212"/>
      <c r="N14" s="212"/>
      <c r="O14" s="212"/>
      <c r="P14" s="212"/>
      <c r="Q14" s="212"/>
      <c r="R14" s="212"/>
    </row>
    <row r="15" spans="1:18" x14ac:dyDescent="0.2">
      <c r="A15" s="64"/>
      <c r="D15" s="64"/>
      <c r="F15" s="212"/>
      <c r="G15" s="212"/>
      <c r="H15" s="212"/>
      <c r="I15" s="212"/>
      <c r="J15" s="212"/>
      <c r="K15" s="212"/>
      <c r="L15" s="212"/>
      <c r="M15" s="212"/>
      <c r="N15" s="212"/>
      <c r="O15" s="212"/>
      <c r="P15" s="212"/>
      <c r="Q15" s="212"/>
      <c r="R15" s="212"/>
    </row>
    <row r="16" spans="1:18" s="229" customFormat="1" x14ac:dyDescent="0.2">
      <c r="A16" s="65"/>
      <c r="B16" s="53"/>
      <c r="C16" s="53"/>
      <c r="D16" s="53"/>
      <c r="E16" s="53"/>
    </row>
    <row r="17" spans="1:18" s="229" customFormat="1" x14ac:dyDescent="0.2">
      <c r="A17" s="53"/>
      <c r="B17" s="53"/>
      <c r="C17" s="53"/>
      <c r="D17" s="53"/>
      <c r="E17" s="53"/>
    </row>
    <row r="18" spans="1:18" s="516" customFormat="1" x14ac:dyDescent="0.2">
      <c r="A18" s="53"/>
      <c r="B18" s="53"/>
      <c r="C18" s="53"/>
      <c r="D18" s="53"/>
      <c r="E18" s="167"/>
    </row>
    <row r="19" spans="1:18" x14ac:dyDescent="0.2">
      <c r="F19" s="212"/>
      <c r="G19" s="212"/>
      <c r="H19" s="212"/>
      <c r="I19" s="212"/>
      <c r="J19" s="212"/>
      <c r="K19" s="212"/>
      <c r="L19" s="212"/>
      <c r="M19" s="212"/>
      <c r="N19" s="212"/>
      <c r="O19" s="212"/>
      <c r="P19" s="212"/>
      <c r="Q19" s="212"/>
      <c r="R19" s="212"/>
    </row>
    <row r="20" spans="1:18" x14ac:dyDescent="0.2">
      <c r="F20" s="212"/>
      <c r="G20" s="212"/>
      <c r="H20" s="212"/>
      <c r="I20" s="212"/>
      <c r="J20" s="212"/>
      <c r="K20" s="212"/>
      <c r="L20" s="212"/>
      <c r="M20" s="212"/>
      <c r="N20" s="212"/>
      <c r="O20" s="212"/>
      <c r="P20" s="212"/>
      <c r="Q20" s="212"/>
      <c r="R20" s="212"/>
    </row>
    <row r="21" spans="1:18" x14ac:dyDescent="0.2">
      <c r="F21" s="212"/>
      <c r="G21" s="212"/>
      <c r="H21" s="212"/>
      <c r="I21" s="212"/>
      <c r="J21" s="212"/>
      <c r="K21" s="212"/>
      <c r="L21" s="212"/>
      <c r="M21" s="212"/>
      <c r="N21" s="212"/>
      <c r="O21" s="212"/>
      <c r="P21" s="212"/>
      <c r="Q21" s="212"/>
      <c r="R21" s="212"/>
    </row>
    <row r="22" spans="1:18" x14ac:dyDescent="0.2">
      <c r="F22" s="212"/>
      <c r="G22" s="212"/>
      <c r="H22" s="212"/>
      <c r="I22" s="212"/>
      <c r="J22" s="212"/>
      <c r="K22" s="212"/>
      <c r="L22" s="212"/>
      <c r="M22" s="212"/>
      <c r="N22" s="212"/>
      <c r="O22" s="212"/>
      <c r="P22" s="212"/>
      <c r="Q22" s="212"/>
      <c r="R22" s="212"/>
    </row>
    <row r="23" spans="1:18" x14ac:dyDescent="0.2">
      <c r="F23" s="212"/>
      <c r="G23" s="212"/>
      <c r="H23" s="212"/>
      <c r="I23" s="212"/>
      <c r="J23" s="212"/>
      <c r="K23" s="212"/>
      <c r="L23" s="212"/>
      <c r="M23" s="212"/>
      <c r="N23" s="212"/>
      <c r="O23" s="212"/>
      <c r="P23" s="212"/>
      <c r="Q23" s="212"/>
      <c r="R23" s="212"/>
    </row>
    <row r="24" spans="1:18" x14ac:dyDescent="0.2">
      <c r="L24" s="212"/>
      <c r="M24" s="212"/>
      <c r="N24" s="212"/>
      <c r="O24" s="212"/>
      <c r="P24" s="212"/>
      <c r="Q24" s="212"/>
      <c r="R24" s="212"/>
    </row>
    <row r="25" spans="1:18" x14ac:dyDescent="0.2">
      <c r="L25" s="212"/>
      <c r="M25" s="212"/>
      <c r="N25" s="212"/>
      <c r="O25" s="212"/>
      <c r="P25" s="212"/>
      <c r="Q25" s="212"/>
      <c r="R25" s="212"/>
    </row>
    <row r="26" spans="1:18" x14ac:dyDescent="0.2">
      <c r="L26" s="212"/>
      <c r="M26" s="212"/>
      <c r="N26" s="212"/>
      <c r="O26" s="212"/>
      <c r="P26" s="212"/>
      <c r="Q26" s="212"/>
      <c r="R26" s="212"/>
    </row>
    <row r="27" spans="1:18" x14ac:dyDescent="0.2">
      <c r="L27" s="212"/>
      <c r="M27" s="212"/>
      <c r="N27" s="212"/>
      <c r="O27" s="212"/>
      <c r="P27" s="212"/>
      <c r="Q27" s="212"/>
      <c r="R27" s="212"/>
    </row>
    <row r="28" spans="1:18" x14ac:dyDescent="0.2">
      <c r="L28" s="212"/>
      <c r="M28" s="212"/>
      <c r="N28" s="212"/>
      <c r="O28" s="212"/>
      <c r="P28" s="212"/>
      <c r="Q28" s="212"/>
      <c r="R28" s="212"/>
    </row>
    <row r="29" spans="1:18" x14ac:dyDescent="0.2">
      <c r="L29" s="212"/>
      <c r="M29" s="212"/>
      <c r="N29" s="212"/>
      <c r="O29" s="212"/>
      <c r="P29" s="212"/>
      <c r="Q29" s="212"/>
      <c r="R29" s="212"/>
    </row>
    <row r="30" spans="1:18" x14ac:dyDescent="0.2">
      <c r="L30" s="212"/>
      <c r="M30" s="212"/>
      <c r="N30" s="212"/>
      <c r="O30" s="212"/>
      <c r="P30" s="212"/>
      <c r="Q30" s="212"/>
      <c r="R30" s="212"/>
    </row>
    <row r="31" spans="1:18" x14ac:dyDescent="0.2">
      <c r="L31" s="212"/>
      <c r="M31" s="212"/>
      <c r="N31" s="212"/>
      <c r="O31" s="212"/>
      <c r="P31" s="212"/>
      <c r="Q31" s="212"/>
      <c r="R31" s="212"/>
    </row>
    <row r="32" spans="1:18" x14ac:dyDescent="0.2">
      <c r="J32" s="212"/>
      <c r="K32" s="212"/>
      <c r="L32" s="212"/>
      <c r="M32" s="212"/>
      <c r="N32" s="212"/>
      <c r="O32" s="212"/>
      <c r="P32" s="212"/>
      <c r="Q32" s="212"/>
      <c r="R32" s="212"/>
    </row>
    <row r="33" spans="10:18" x14ac:dyDescent="0.2">
      <c r="J33" s="212"/>
      <c r="K33" s="212"/>
      <c r="L33" s="212"/>
      <c r="M33" s="212"/>
      <c r="N33" s="212"/>
      <c r="O33" s="212"/>
      <c r="P33" s="212"/>
      <c r="Q33" s="212"/>
      <c r="R33" s="212"/>
    </row>
    <row r="34" spans="10:18" x14ac:dyDescent="0.2">
      <c r="J34" s="212"/>
      <c r="K34" s="212"/>
      <c r="L34" s="212"/>
      <c r="M34" s="212"/>
      <c r="N34" s="212"/>
      <c r="O34" s="212"/>
      <c r="P34" s="212"/>
      <c r="Q34" s="212"/>
      <c r="R34" s="212"/>
    </row>
    <row r="35" spans="10:18" x14ac:dyDescent="0.2">
      <c r="L35" s="212"/>
      <c r="M35" s="212"/>
      <c r="N35" s="212"/>
      <c r="O35" s="212"/>
      <c r="P35" s="212"/>
      <c r="Q35" s="212"/>
      <c r="R35" s="212"/>
    </row>
    <row r="36" spans="10:18" x14ac:dyDescent="0.2">
      <c r="L36" s="212"/>
      <c r="M36" s="212"/>
      <c r="N36" s="212"/>
      <c r="O36" s="212"/>
      <c r="P36" s="212"/>
      <c r="Q36" s="212"/>
      <c r="R36" s="212"/>
    </row>
    <row r="37" spans="10:18" x14ac:dyDescent="0.2">
      <c r="L37" s="212"/>
      <c r="M37" s="212"/>
      <c r="N37" s="212"/>
      <c r="O37" s="212"/>
      <c r="P37" s="212"/>
      <c r="Q37" s="212"/>
      <c r="R37" s="212"/>
    </row>
    <row r="38" spans="10:18" x14ac:dyDescent="0.2">
      <c r="L38" s="212"/>
      <c r="M38" s="212"/>
      <c r="N38" s="212"/>
      <c r="O38" s="212"/>
      <c r="P38" s="212"/>
      <c r="Q38" s="212"/>
      <c r="R38" s="212"/>
    </row>
    <row r="39" spans="10:18" x14ac:dyDescent="0.2">
      <c r="L39" s="212"/>
      <c r="M39" s="212"/>
      <c r="N39" s="212"/>
      <c r="O39" s="212"/>
      <c r="P39" s="212"/>
      <c r="Q39" s="212"/>
      <c r="R39" s="212"/>
    </row>
    <row r="40" spans="10:18" x14ac:dyDescent="0.2">
      <c r="L40" s="212"/>
      <c r="M40" s="212"/>
      <c r="N40" s="212"/>
      <c r="O40" s="212"/>
      <c r="P40" s="212"/>
      <c r="Q40" s="212"/>
      <c r="R40" s="212"/>
    </row>
    <row r="41" spans="10:18" x14ac:dyDescent="0.2">
      <c r="L41" s="212"/>
      <c r="M41" s="212"/>
      <c r="N41" s="212"/>
      <c r="O41" s="212"/>
      <c r="P41" s="212"/>
      <c r="Q41" s="212"/>
      <c r="R41" s="212"/>
    </row>
    <row r="42" spans="10:18" x14ac:dyDescent="0.2">
      <c r="L42" s="212"/>
      <c r="M42" s="212"/>
      <c r="N42" s="212"/>
      <c r="O42" s="212"/>
      <c r="P42" s="212"/>
      <c r="Q42" s="212"/>
      <c r="R42" s="212"/>
    </row>
    <row r="43" spans="10:18" x14ac:dyDescent="0.2">
      <c r="L43" s="212"/>
      <c r="M43" s="212"/>
      <c r="N43" s="212"/>
      <c r="O43" s="212"/>
      <c r="P43" s="212"/>
      <c r="Q43" s="212"/>
      <c r="R43" s="212"/>
    </row>
    <row r="44" spans="10:18" x14ac:dyDescent="0.2">
      <c r="L44" s="212"/>
      <c r="M44" s="212"/>
      <c r="N44" s="212"/>
      <c r="O44" s="212"/>
      <c r="P44" s="212"/>
      <c r="Q44" s="212"/>
      <c r="R44" s="212"/>
    </row>
    <row r="45" spans="10:18" x14ac:dyDescent="0.2">
      <c r="L45" s="212"/>
      <c r="M45" s="212"/>
      <c r="N45" s="212"/>
      <c r="O45" s="212"/>
      <c r="P45" s="212"/>
      <c r="Q45" s="212"/>
      <c r="R45" s="212"/>
    </row>
    <row r="46" spans="10:18" x14ac:dyDescent="0.2">
      <c r="L46" s="212"/>
      <c r="M46" s="212"/>
      <c r="N46" s="212"/>
      <c r="O46" s="212"/>
      <c r="P46" s="212"/>
      <c r="Q46" s="212"/>
      <c r="R46" s="212"/>
    </row>
    <row r="47" spans="10:18" x14ac:dyDescent="0.2">
      <c r="L47" s="212"/>
      <c r="M47" s="212"/>
      <c r="N47" s="212"/>
      <c r="O47" s="212"/>
      <c r="P47" s="212"/>
      <c r="Q47" s="212"/>
      <c r="R47" s="212"/>
    </row>
    <row r="48" spans="10:18" x14ac:dyDescent="0.2">
      <c r="L48" s="212"/>
      <c r="M48" s="212"/>
      <c r="N48" s="212"/>
      <c r="O48" s="212"/>
      <c r="P48" s="212"/>
      <c r="Q48" s="212"/>
      <c r="R48" s="212"/>
    </row>
    <row r="49" spans="12:18" x14ac:dyDescent="0.2">
      <c r="L49" s="212"/>
      <c r="M49" s="212"/>
      <c r="N49" s="212"/>
      <c r="O49" s="212"/>
      <c r="P49" s="212"/>
      <c r="Q49" s="212"/>
      <c r="R49" s="212"/>
    </row>
    <row r="50" spans="12:18" x14ac:dyDescent="0.2">
      <c r="L50" s="212"/>
      <c r="M50" s="212"/>
      <c r="N50" s="212"/>
      <c r="O50" s="212"/>
      <c r="P50" s="212"/>
      <c r="Q50" s="212"/>
      <c r="R50" s="212"/>
    </row>
    <row r="51" spans="12:18" x14ac:dyDescent="0.2">
      <c r="L51" s="212"/>
      <c r="M51" s="212"/>
      <c r="N51" s="212"/>
      <c r="O51" s="212"/>
      <c r="P51" s="212"/>
      <c r="Q51" s="212"/>
      <c r="R51" s="212"/>
    </row>
    <row r="52" spans="12:18" x14ac:dyDescent="0.2">
      <c r="L52" s="212"/>
      <c r="M52" s="212"/>
      <c r="N52" s="212"/>
      <c r="O52" s="212"/>
      <c r="P52" s="212"/>
      <c r="Q52" s="212"/>
      <c r="R52" s="212"/>
    </row>
    <row r="53" spans="12:18" x14ac:dyDescent="0.2">
      <c r="L53" s="212"/>
      <c r="M53" s="212"/>
      <c r="N53" s="212"/>
      <c r="O53" s="212"/>
      <c r="P53" s="212"/>
      <c r="Q53" s="212"/>
      <c r="R53" s="212"/>
    </row>
  </sheetData>
  <mergeCells count="1">
    <mergeCell ref="B7:C7"/>
  </mergeCells>
  <hyperlinks>
    <hyperlink ref="D1" location="BG!A1" display="BG" xr:uid="{00000000-0004-0000-1300-000000000000}"/>
  </hyperlinks>
  <printOptions horizontalCentered="1"/>
  <pageMargins left="0.31496062992125984" right="0.70866141732283472" top="0.74803149606299213" bottom="0.74803149606299213" header="0.31496062992125984" footer="0.31496062992125984"/>
  <pageSetup paperSize="9" scale="17"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1">
    <tabColor rgb="FF92D050"/>
    <pageSetUpPr fitToPage="1"/>
  </sheetPr>
  <dimension ref="A1:X33"/>
  <sheetViews>
    <sheetView showGridLines="0" zoomScale="90" zoomScaleNormal="90" workbookViewId="0">
      <selection activeCell="C12" sqref="C12"/>
    </sheetView>
  </sheetViews>
  <sheetFormatPr baseColWidth="10" defaultColWidth="11.42578125" defaultRowHeight="12.75" x14ac:dyDescent="0.2"/>
  <cols>
    <col min="1" max="1" width="48.42578125" style="53" customWidth="1"/>
    <col min="2" max="3" width="22.7109375" style="53" customWidth="1"/>
    <col min="4" max="5" width="11.42578125" style="53"/>
    <col min="6" max="6" width="19.28515625" style="53" customWidth="1"/>
    <col min="7" max="24" width="11.42578125" style="53"/>
    <col min="25" max="16384" width="11.42578125" style="212"/>
  </cols>
  <sheetData>
    <row r="1" spans="1:24" x14ac:dyDescent="0.2">
      <c r="A1" s="53" t="str">
        <f>Indice!C1</f>
        <v>GRUPO VAZQUEZ S.A.E.</v>
      </c>
      <c r="F1" s="198" t="s">
        <v>100</v>
      </c>
    </row>
    <row r="4" spans="1:24" x14ac:dyDescent="0.2">
      <c r="G4" s="238"/>
    </row>
    <row r="5" spans="1:24" x14ac:dyDescent="0.2">
      <c r="A5" s="100" t="s">
        <v>222</v>
      </c>
      <c r="B5" s="100"/>
      <c r="C5" s="100"/>
      <c r="D5" s="100"/>
      <c r="E5" s="100"/>
      <c r="K5" s="212"/>
      <c r="L5" s="212"/>
      <c r="M5" s="212"/>
      <c r="N5" s="212"/>
      <c r="O5" s="212"/>
      <c r="P5" s="212"/>
      <c r="Q5" s="212"/>
      <c r="R5" s="212"/>
      <c r="S5" s="212"/>
      <c r="T5" s="212"/>
      <c r="U5" s="212"/>
      <c r="V5" s="212"/>
      <c r="W5" s="212"/>
      <c r="X5" s="212"/>
    </row>
    <row r="6" spans="1:24" x14ac:dyDescent="0.2">
      <c r="A6" s="700" t="s">
        <v>210</v>
      </c>
      <c r="B6" s="700"/>
    </row>
    <row r="8" spans="1:24" x14ac:dyDescent="0.2">
      <c r="A8" s="97" t="s">
        <v>59</v>
      </c>
      <c r="B8" s="463" t="s">
        <v>1075</v>
      </c>
      <c r="C8" s="463" t="s">
        <v>949</v>
      </c>
    </row>
    <row r="9" spans="1:24" x14ac:dyDescent="0.2">
      <c r="A9" s="53" t="s">
        <v>102</v>
      </c>
      <c r="B9" s="238">
        <v>40225.398999999998</v>
      </c>
      <c r="C9" s="238">
        <v>107409.84600000001</v>
      </c>
      <c r="F9" s="238"/>
    </row>
    <row r="10" spans="1:24" s="398" customFormat="1" x14ac:dyDescent="0.2">
      <c r="A10" s="53" t="s">
        <v>882</v>
      </c>
      <c r="B10" s="238">
        <v>0</v>
      </c>
      <c r="C10" s="238">
        <v>218882.37400000001</v>
      </c>
      <c r="D10" s="53"/>
      <c r="E10" s="53"/>
      <c r="F10" s="238"/>
      <c r="G10" s="53"/>
      <c r="H10" s="53"/>
      <c r="I10" s="53"/>
      <c r="J10" s="53"/>
      <c r="K10" s="53"/>
      <c r="L10" s="53"/>
      <c r="M10" s="53"/>
      <c r="N10" s="53"/>
      <c r="O10" s="53"/>
      <c r="P10" s="53"/>
      <c r="Q10" s="53"/>
      <c r="R10" s="53"/>
      <c r="S10" s="53"/>
      <c r="T10" s="53"/>
      <c r="U10" s="53"/>
      <c r="V10" s="53"/>
    </row>
    <row r="11" spans="1:24" x14ac:dyDescent="0.2">
      <c r="A11" s="254" t="s">
        <v>3</v>
      </c>
      <c r="B11" s="369">
        <f>SUM($B$9:B10)</f>
        <v>40225.398999999998</v>
      </c>
      <c r="C11" s="369">
        <f>SUM($C$9:C10)</f>
        <v>326292.22000000003</v>
      </c>
      <c r="F11" s="238"/>
      <c r="W11" s="212"/>
      <c r="X11" s="212"/>
    </row>
    <row r="12" spans="1:24" x14ac:dyDescent="0.2">
      <c r="B12" s="332"/>
      <c r="C12" s="332"/>
      <c r="F12" s="238"/>
      <c r="U12" s="212"/>
      <c r="V12" s="212"/>
      <c r="W12" s="212"/>
      <c r="X12" s="212"/>
    </row>
    <row r="13" spans="1:24" x14ac:dyDescent="0.2">
      <c r="F13" s="238"/>
      <c r="U13" s="212"/>
      <c r="V13" s="212"/>
      <c r="W13" s="212"/>
      <c r="X13" s="212"/>
    </row>
    <row r="14" spans="1:24" x14ac:dyDescent="0.2">
      <c r="U14" s="212"/>
      <c r="V14" s="212"/>
      <c r="W14" s="212"/>
      <c r="X14" s="212"/>
    </row>
    <row r="15" spans="1:24" x14ac:dyDescent="0.2">
      <c r="W15" s="212"/>
      <c r="X15" s="212"/>
    </row>
    <row r="16" spans="1:24" x14ac:dyDescent="0.2">
      <c r="G16" s="254"/>
      <c r="W16" s="212"/>
      <c r="X16" s="212"/>
    </row>
    <row r="18" spans="23:24" x14ac:dyDescent="0.2">
      <c r="W18" s="212"/>
      <c r="X18" s="212"/>
    </row>
    <row r="19" spans="23:24" x14ac:dyDescent="0.2">
      <c r="W19" s="212"/>
      <c r="X19" s="212"/>
    </row>
    <row r="20" spans="23:24" x14ac:dyDescent="0.2">
      <c r="W20" s="212"/>
      <c r="X20" s="212"/>
    </row>
    <row r="21" spans="23:24" x14ac:dyDescent="0.2">
      <c r="W21" s="212"/>
      <c r="X21" s="212"/>
    </row>
    <row r="22" spans="23:24" x14ac:dyDescent="0.2">
      <c r="W22" s="212"/>
      <c r="X22" s="212"/>
    </row>
    <row r="23" spans="23:24" x14ac:dyDescent="0.2">
      <c r="W23" s="212"/>
      <c r="X23" s="212"/>
    </row>
    <row r="24" spans="23:24" x14ac:dyDescent="0.2">
      <c r="W24" s="212"/>
      <c r="X24" s="212"/>
    </row>
    <row r="25" spans="23:24" x14ac:dyDescent="0.2">
      <c r="W25" s="212"/>
      <c r="X25" s="212"/>
    </row>
    <row r="26" spans="23:24" x14ac:dyDescent="0.2">
      <c r="W26" s="212"/>
      <c r="X26" s="212"/>
    </row>
    <row r="28" spans="23:24" x14ac:dyDescent="0.2">
      <c r="W28" s="212"/>
      <c r="X28" s="212"/>
    </row>
    <row r="29" spans="23:24" x14ac:dyDescent="0.2">
      <c r="W29" s="212"/>
      <c r="X29" s="212"/>
    </row>
    <row r="30" spans="23:24" x14ac:dyDescent="0.2">
      <c r="W30" s="212"/>
      <c r="X30" s="212"/>
    </row>
    <row r="31" spans="23:24" x14ac:dyDescent="0.2">
      <c r="W31" s="212"/>
      <c r="X31" s="212"/>
    </row>
    <row r="32" spans="23:24" x14ac:dyDescent="0.2">
      <c r="W32" s="212"/>
      <c r="X32" s="212"/>
    </row>
    <row r="33" spans="23:24" x14ac:dyDescent="0.2">
      <c r="W33" s="212"/>
      <c r="X33" s="212"/>
    </row>
  </sheetData>
  <mergeCells count="1">
    <mergeCell ref="A6:B6"/>
  </mergeCells>
  <hyperlinks>
    <hyperlink ref="F1" location="BG!A1" display="BG" xr:uid="{00000000-0004-0000-1400-000000000000}"/>
  </hyperlinks>
  <printOptions horizontalCentered="1"/>
  <pageMargins left="0.31496062992125984" right="0.70866141732283472" top="0.74803149606299213" bottom="0.74803149606299213" header="0.31496062992125984" footer="0.31496062992125984"/>
  <pageSetup paperSize="9" scale="1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2">
    <tabColor rgb="FF92D050"/>
    <pageSetUpPr fitToPage="1"/>
  </sheetPr>
  <dimension ref="A1:I18"/>
  <sheetViews>
    <sheetView zoomScale="90" zoomScaleNormal="90" workbookViewId="0">
      <selection activeCell="G19" sqref="G19"/>
    </sheetView>
  </sheetViews>
  <sheetFormatPr baseColWidth="10" defaultColWidth="11.42578125" defaultRowHeight="12.75" x14ac:dyDescent="0.2"/>
  <cols>
    <col min="1" max="1" width="51.5703125" style="53" customWidth="1"/>
    <col min="2" max="3" width="22.7109375" style="53" customWidth="1"/>
    <col min="4" max="9" width="11.42578125" style="53"/>
    <col min="10" max="16384" width="11.42578125" style="212"/>
  </cols>
  <sheetData>
    <row r="1" spans="1:6" x14ac:dyDescent="0.2">
      <c r="A1" s="53" t="str">
        <f>Indice!C1</f>
        <v>GRUPO VAZQUEZ S.A.E.</v>
      </c>
      <c r="D1" s="198" t="s">
        <v>100</v>
      </c>
      <c r="F1" s="212"/>
    </row>
    <row r="5" spans="1:6" x14ac:dyDescent="0.2">
      <c r="A5" s="100" t="s">
        <v>234</v>
      </c>
      <c r="B5" s="100"/>
      <c r="C5" s="100"/>
      <c r="D5" s="100"/>
    </row>
    <row r="6" spans="1:6" s="160" customFormat="1" x14ac:dyDescent="0.2">
      <c r="A6" s="700" t="s">
        <v>210</v>
      </c>
      <c r="B6" s="700"/>
      <c r="C6" s="68"/>
      <c r="D6" s="68"/>
    </row>
    <row r="8" spans="1:6" x14ac:dyDescent="0.2">
      <c r="A8" s="370" t="s">
        <v>60</v>
      </c>
      <c r="B8" s="463" t="s">
        <v>1075</v>
      </c>
      <c r="C8" s="463" t="s">
        <v>949</v>
      </c>
    </row>
    <row r="9" spans="1:6" x14ac:dyDescent="0.2">
      <c r="A9" s="53" t="s">
        <v>103</v>
      </c>
      <c r="B9" s="238">
        <v>465697.35399999999</v>
      </c>
      <c r="C9" s="238">
        <v>851095.37100000004</v>
      </c>
      <c r="F9" s="254"/>
    </row>
    <row r="10" spans="1:6" x14ac:dyDescent="0.2">
      <c r="A10" s="53" t="s">
        <v>104</v>
      </c>
      <c r="B10" s="238">
        <v>242817.10699999999</v>
      </c>
      <c r="C10" s="238">
        <v>779335.75</v>
      </c>
    </row>
    <row r="11" spans="1:6" x14ac:dyDescent="0.2">
      <c r="A11" s="254" t="s">
        <v>3</v>
      </c>
      <c r="B11" s="369">
        <f>SUM(B9:B10)</f>
        <v>708514.46100000001</v>
      </c>
      <c r="C11" s="369">
        <f>SUM($C$9:C10)</f>
        <v>1630431.121</v>
      </c>
    </row>
    <row r="12" spans="1:6" x14ac:dyDescent="0.2">
      <c r="B12" s="332"/>
      <c r="C12" s="332"/>
    </row>
    <row r="15" spans="1:6" x14ac:dyDescent="0.2">
      <c r="B15" s="238"/>
      <c r="C15" s="238"/>
      <c r="D15" s="238"/>
    </row>
    <row r="16" spans="1:6" x14ac:dyDescent="0.2">
      <c r="B16" s="238"/>
      <c r="C16" s="238"/>
      <c r="D16" s="238"/>
    </row>
    <row r="17" spans="2:4" x14ac:dyDescent="0.2">
      <c r="B17" s="238"/>
      <c r="C17" s="238"/>
      <c r="D17" s="238"/>
    </row>
    <row r="18" spans="2:4" x14ac:dyDescent="0.2">
      <c r="B18" s="238"/>
      <c r="C18" s="238"/>
      <c r="D18" s="238"/>
    </row>
  </sheetData>
  <mergeCells count="1">
    <mergeCell ref="A6:B6"/>
  </mergeCells>
  <hyperlinks>
    <hyperlink ref="D1" location="BG!A1" display="BG" xr:uid="{00000000-0004-0000-1500-000000000000}"/>
  </hyperlinks>
  <printOptions horizontalCentered="1"/>
  <pageMargins left="0.31496062992125984" right="0.70866141732283472" top="0.74803149606299213" bottom="0.74803149606299213" header="0.31496062992125984" footer="0.31496062992125984"/>
  <pageSetup paperSize="9" scale="34"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3">
    <tabColor rgb="FF92D050"/>
    <pageSetUpPr fitToPage="1"/>
  </sheetPr>
  <dimension ref="A1:H12"/>
  <sheetViews>
    <sheetView showGridLines="0" zoomScale="90" zoomScaleNormal="90" workbookViewId="0">
      <selection activeCell="K19" sqref="K19"/>
    </sheetView>
  </sheetViews>
  <sheetFormatPr baseColWidth="10" defaultRowHeight="15" x14ac:dyDescent="0.25"/>
  <cols>
    <col min="1" max="1" width="30.42578125" style="54" bestFit="1" customWidth="1"/>
    <col min="2" max="3" width="22.7109375" style="54" customWidth="1"/>
    <col min="4" max="8" width="11.42578125" style="54"/>
  </cols>
  <sheetData>
    <row r="1" spans="1:8" x14ac:dyDescent="0.25">
      <c r="A1" s="54" t="str">
        <f>Indice!C1</f>
        <v>GRUPO VAZQUEZ S.A.E.</v>
      </c>
      <c r="D1" s="67" t="s">
        <v>100</v>
      </c>
    </row>
    <row r="4" spans="1:8" s="171" customFormat="1" x14ac:dyDescent="0.25">
      <c r="A4" s="173"/>
      <c r="B4" s="173"/>
      <c r="C4" s="173"/>
      <c r="D4" s="173"/>
      <c r="E4" s="173"/>
      <c r="F4" s="173"/>
      <c r="G4" s="54"/>
      <c r="H4" s="173"/>
    </row>
    <row r="5" spans="1:8" x14ac:dyDescent="0.25">
      <c r="A5" s="628" t="s">
        <v>223</v>
      </c>
      <c r="B5" s="628"/>
      <c r="C5" s="628"/>
      <c r="D5" s="628"/>
    </row>
    <row r="6" spans="1:8" x14ac:dyDescent="0.25">
      <c r="A6" s="701" t="s">
        <v>210</v>
      </c>
      <c r="B6" s="701"/>
    </row>
    <row r="8" spans="1:8" x14ac:dyDescent="0.25">
      <c r="A8" s="570" t="s">
        <v>61</v>
      </c>
      <c r="B8" s="535" t="s">
        <v>1075</v>
      </c>
      <c r="C8" s="535" t="s">
        <v>949</v>
      </c>
    </row>
    <row r="9" spans="1:8" x14ac:dyDescent="0.25">
      <c r="A9" s="111" t="s">
        <v>717</v>
      </c>
      <c r="B9" s="156">
        <v>0</v>
      </c>
      <c r="C9" s="156">
        <v>296809.89600000001</v>
      </c>
    </row>
    <row r="10" spans="1:8" s="96" customFormat="1" x14ac:dyDescent="0.25">
      <c r="A10" s="56" t="s">
        <v>3</v>
      </c>
      <c r="B10" s="359">
        <f>SUM($B$9:B9)</f>
        <v>0</v>
      </c>
      <c r="C10" s="359">
        <f>SUM($C$9:C9)</f>
        <v>296809.89600000001</v>
      </c>
      <c r="D10" s="54"/>
      <c r="E10" s="54"/>
      <c r="F10" s="54"/>
      <c r="G10" s="54"/>
      <c r="H10" s="54"/>
    </row>
    <row r="11" spans="1:8" s="96" customFormat="1" x14ac:dyDescent="0.25">
      <c r="A11" s="54"/>
      <c r="B11" s="518"/>
      <c r="C11" s="518"/>
      <c r="D11" s="56"/>
      <c r="E11" s="54"/>
      <c r="F11" s="54"/>
      <c r="G11" s="54"/>
      <c r="H11" s="54"/>
    </row>
    <row r="12" spans="1:8" s="96" customFormat="1" x14ac:dyDescent="0.25">
      <c r="A12" s="54"/>
      <c r="B12" s="54"/>
      <c r="C12" s="54"/>
      <c r="D12" s="54"/>
      <c r="E12" s="54"/>
      <c r="F12" s="54"/>
      <c r="G12" s="54"/>
      <c r="H12" s="54"/>
    </row>
  </sheetData>
  <mergeCells count="2">
    <mergeCell ref="A5:D5"/>
    <mergeCell ref="A6:B6"/>
  </mergeCells>
  <hyperlinks>
    <hyperlink ref="D1" location="BG!A1" display="BG" xr:uid="{00000000-0004-0000-1600-000000000000}"/>
  </hyperlinks>
  <printOptions horizontalCentered="1"/>
  <pageMargins left="0.31496062992125984" right="0.70866141732283472" top="0.74803149606299213" bottom="0.74803149606299213" header="0.31496062992125984" footer="0.31496062992125984"/>
  <pageSetup paperSize="9" scale="41"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4">
    <tabColor rgb="FF92D050"/>
    <pageSetUpPr fitToPage="1"/>
  </sheetPr>
  <dimension ref="A1:M47"/>
  <sheetViews>
    <sheetView showGridLines="0" zoomScale="90" zoomScaleNormal="90" workbookViewId="0">
      <selection activeCell="E19" sqref="E19"/>
    </sheetView>
  </sheetViews>
  <sheetFormatPr baseColWidth="10" defaultColWidth="11.42578125" defaultRowHeight="12.75" x14ac:dyDescent="0.2"/>
  <cols>
    <col min="1" max="1" width="51.140625" style="212" customWidth="1"/>
    <col min="2" max="2" width="17.85546875" style="212" customWidth="1"/>
    <col min="3" max="3" width="15" style="212" bestFit="1" customWidth="1"/>
    <col min="4" max="4" width="11.85546875" style="212" bestFit="1" customWidth="1"/>
    <col min="5" max="5" width="51.5703125" style="212" bestFit="1" customWidth="1"/>
    <col min="6" max="7" width="17.140625" style="212" customWidth="1"/>
    <col min="8" max="8" width="11.42578125" style="212" customWidth="1"/>
    <col min="9" max="12" width="11.42578125" style="212"/>
    <col min="13" max="13" width="16" style="155" bestFit="1" customWidth="1"/>
    <col min="14" max="16384" width="11.42578125" style="212"/>
  </cols>
  <sheetData>
    <row r="1" spans="1:13" x14ac:dyDescent="0.2">
      <c r="A1" s="212" t="str">
        <f>Indice!C1</f>
        <v>GRUPO VAZQUEZ S.A.E.</v>
      </c>
      <c r="D1" s="274" t="s">
        <v>100</v>
      </c>
    </row>
    <row r="5" spans="1:13" x14ac:dyDescent="0.2">
      <c r="A5" s="100" t="s">
        <v>224</v>
      </c>
      <c r="B5" s="100"/>
      <c r="C5" s="100"/>
      <c r="E5" s="100"/>
      <c r="F5" s="100"/>
      <c r="G5" s="100"/>
    </row>
    <row r="6" spans="1:13" x14ac:dyDescent="0.2">
      <c r="A6" s="700" t="s">
        <v>210</v>
      </c>
      <c r="B6" s="700"/>
    </row>
    <row r="7" spans="1:13" x14ac:dyDescent="0.2">
      <c r="A7" s="160"/>
      <c r="E7" s="160"/>
      <c r="F7" s="327"/>
      <c r="G7" s="327"/>
    </row>
    <row r="8" spans="1:13" x14ac:dyDescent="0.2">
      <c r="A8" s="16" t="s">
        <v>58</v>
      </c>
      <c r="B8" s="470" t="s">
        <v>1075</v>
      </c>
      <c r="C8" s="470" t="s">
        <v>949</v>
      </c>
      <c r="E8" s="16" t="s">
        <v>707</v>
      </c>
      <c r="F8" s="470" t="s">
        <v>1075</v>
      </c>
      <c r="G8" s="470" t="s">
        <v>949</v>
      </c>
    </row>
    <row r="9" spans="1:13" x14ac:dyDescent="0.2">
      <c r="A9" s="17" t="s">
        <v>788</v>
      </c>
      <c r="B9" s="15">
        <v>39138.220999999998</v>
      </c>
      <c r="C9" s="158">
        <v>0</v>
      </c>
      <c r="E9" s="160" t="s">
        <v>789</v>
      </c>
      <c r="F9" s="15">
        <v>39989405.211999997</v>
      </c>
      <c r="G9" s="15">
        <v>43352917.401000001</v>
      </c>
    </row>
    <row r="10" spans="1:13" x14ac:dyDescent="0.2">
      <c r="A10" s="160" t="s">
        <v>715</v>
      </c>
      <c r="B10" s="289">
        <v>1765838.7319999998</v>
      </c>
      <c r="C10" s="289">
        <v>1978.866</v>
      </c>
      <c r="E10" s="160" t="s">
        <v>790</v>
      </c>
      <c r="F10" s="15">
        <v>19076970.529000003</v>
      </c>
      <c r="G10" s="15">
        <v>16856877.362</v>
      </c>
    </row>
    <row r="11" spans="1:13" ht="13.5" thickBot="1" x14ac:dyDescent="0.25">
      <c r="A11" s="160" t="s">
        <v>789</v>
      </c>
      <c r="B11" s="158">
        <v>69268885.403999999</v>
      </c>
      <c r="C11" s="158">
        <v>6250801.0899999999</v>
      </c>
      <c r="E11" s="18" t="s">
        <v>15</v>
      </c>
      <c r="F11" s="315">
        <f>SUM(F9:F10)</f>
        <v>59066375.740999997</v>
      </c>
      <c r="G11" s="315">
        <f>SUM(G9:G10)</f>
        <v>60209794.762999997</v>
      </c>
    </row>
    <row r="12" spans="1:13" s="398" customFormat="1" ht="13.5" thickTop="1" x14ac:dyDescent="0.2">
      <c r="A12" s="160" t="s">
        <v>790</v>
      </c>
      <c r="B12" s="158">
        <v>300113.25899999996</v>
      </c>
      <c r="C12" s="158">
        <v>1110375.1300000001</v>
      </c>
      <c r="E12" s="18"/>
      <c r="F12" s="501"/>
      <c r="G12" s="501"/>
      <c r="I12" s="212"/>
      <c r="J12" s="212"/>
      <c r="K12" s="212"/>
      <c r="L12" s="212"/>
    </row>
    <row r="13" spans="1:13" ht="13.5" thickBot="1" x14ac:dyDescent="0.25">
      <c r="A13" s="18" t="s">
        <v>15</v>
      </c>
      <c r="B13" s="371">
        <f>SUM(B9:B12)</f>
        <v>71373975.615999997</v>
      </c>
      <c r="C13" s="371">
        <f>SUM(C9:C12)</f>
        <v>7363155.0860000001</v>
      </c>
      <c r="E13" s="160"/>
      <c r="F13" s="15"/>
      <c r="G13" s="15"/>
    </row>
    <row r="14" spans="1:13" ht="13.5" thickTop="1" x14ac:dyDescent="0.2">
      <c r="A14" s="18"/>
      <c r="B14" s="501"/>
      <c r="C14" s="501"/>
      <c r="E14" s="18"/>
      <c r="F14" s="160"/>
      <c r="G14" s="11"/>
    </row>
    <row r="15" spans="1:13" s="160" customFormat="1" x14ac:dyDescent="0.2">
      <c r="A15" s="212"/>
      <c r="B15" s="155"/>
      <c r="C15" s="155"/>
      <c r="E15" s="212"/>
      <c r="F15" s="212"/>
      <c r="G15" s="212"/>
      <c r="I15" s="212"/>
      <c r="J15" s="212"/>
      <c r="K15" s="212"/>
      <c r="L15" s="212"/>
      <c r="M15" s="15"/>
    </row>
    <row r="16" spans="1:13" s="160" customFormat="1" x14ac:dyDescent="0.2">
      <c r="A16" s="212"/>
      <c r="B16" s="155"/>
      <c r="C16" s="155"/>
      <c r="E16" s="212"/>
      <c r="F16" s="155"/>
      <c r="G16" s="212"/>
      <c r="I16" s="212"/>
      <c r="J16" s="212"/>
      <c r="K16" s="212"/>
      <c r="L16" s="212"/>
      <c r="M16" s="155"/>
    </row>
    <row r="17" spans="1:13" x14ac:dyDescent="0.2">
      <c r="B17" s="155"/>
      <c r="C17" s="155"/>
      <c r="F17" s="155"/>
    </row>
    <row r="18" spans="1:13" x14ac:dyDescent="0.2">
      <c r="B18" s="155"/>
      <c r="C18" s="155"/>
      <c r="D18" s="434"/>
      <c r="E18" s="434"/>
      <c r="F18" s="155"/>
    </row>
    <row r="19" spans="1:13" x14ac:dyDescent="0.2">
      <c r="B19" s="155"/>
      <c r="C19" s="155"/>
      <c r="D19" s="434"/>
      <c r="E19" s="434"/>
      <c r="F19" s="155"/>
    </row>
    <row r="20" spans="1:13" ht="15" x14ac:dyDescent="0.25">
      <c r="B20" s="155"/>
      <c r="C20" s="155"/>
      <c r="D20" s="434"/>
      <c r="E20" s="434"/>
      <c r="F20" s="401"/>
    </row>
    <row r="21" spans="1:13" ht="15" x14ac:dyDescent="0.25">
      <c r="A21" s="155"/>
      <c r="B21" s="155"/>
      <c r="C21" s="155"/>
      <c r="D21" s="434"/>
      <c r="E21" s="434"/>
      <c r="F21" s="400"/>
    </row>
    <row r="22" spans="1:13" ht="15" x14ac:dyDescent="0.25">
      <c r="A22" s="155"/>
      <c r="B22" s="155"/>
      <c r="C22" s="155"/>
      <c r="D22" s="434"/>
      <c r="E22" s="434"/>
      <c r="F22" s="400"/>
    </row>
    <row r="23" spans="1:13" ht="15" x14ac:dyDescent="0.25">
      <c r="A23" s="155"/>
      <c r="B23" s="155"/>
      <c r="C23" s="155"/>
      <c r="D23" s="434"/>
      <c r="E23" s="434"/>
      <c r="F23" s="400"/>
      <c r="G23" s="398"/>
    </row>
    <row r="24" spans="1:13" ht="15" x14ac:dyDescent="0.25">
      <c r="A24" s="155"/>
      <c r="B24" s="155"/>
      <c r="C24" s="155"/>
      <c r="D24" s="434"/>
      <c r="E24" s="434"/>
      <c r="F24" s="157"/>
      <c r="G24" s="398"/>
    </row>
    <row r="25" spans="1:13" ht="15" x14ac:dyDescent="0.25">
      <c r="A25" s="155"/>
      <c r="B25" s="155"/>
      <c r="C25" s="155"/>
      <c r="D25" s="434"/>
      <c r="E25" s="434"/>
      <c r="F25" s="157"/>
      <c r="G25" s="398"/>
    </row>
    <row r="26" spans="1:13" ht="15" x14ac:dyDescent="0.25">
      <c r="A26" s="155"/>
      <c r="B26" s="155"/>
      <c r="C26" s="155"/>
      <c r="D26" s="155"/>
      <c r="E26" s="434"/>
      <c r="F26" s="157"/>
      <c r="G26" s="398"/>
    </row>
    <row r="27" spans="1:13" ht="15" x14ac:dyDescent="0.25">
      <c r="A27" s="155"/>
      <c r="B27" s="155"/>
      <c r="C27" s="155"/>
      <c r="E27" s="404"/>
      <c r="F27" s="157"/>
      <c r="G27" s="398"/>
    </row>
    <row r="28" spans="1:13" s="606" customFormat="1" ht="15" x14ac:dyDescent="0.25">
      <c r="A28" s="155"/>
      <c r="B28" s="155"/>
      <c r="C28" s="155"/>
      <c r="E28" s="404"/>
      <c r="F28" s="157"/>
      <c r="M28" s="155"/>
    </row>
    <row r="29" spans="1:13" ht="15" x14ac:dyDescent="0.25">
      <c r="A29" s="155"/>
      <c r="B29" s="155"/>
      <c r="C29" s="155"/>
      <c r="E29" s="404"/>
      <c r="F29" s="157"/>
      <c r="G29" s="398"/>
    </row>
    <row r="30" spans="1:13" ht="15" x14ac:dyDescent="0.25">
      <c r="A30" s="155"/>
      <c r="B30" s="155"/>
      <c r="C30" s="155"/>
      <c r="E30" s="404"/>
      <c r="F30" s="157"/>
      <c r="G30" s="464"/>
      <c r="H30" s="464"/>
    </row>
    <row r="31" spans="1:13" ht="15" x14ac:dyDescent="0.25">
      <c r="A31" s="155"/>
      <c r="B31" s="155"/>
      <c r="C31" s="155"/>
      <c r="E31" s="404"/>
      <c r="F31" s="157"/>
      <c r="G31" s="398"/>
    </row>
    <row r="32" spans="1:13" s="464" customFormat="1" ht="15" x14ac:dyDescent="0.25">
      <c r="A32" s="155"/>
      <c r="B32" s="155"/>
      <c r="C32" s="155"/>
      <c r="E32" s="404"/>
      <c r="F32" s="157"/>
      <c r="I32" s="212"/>
      <c r="J32" s="212"/>
      <c r="K32" s="212"/>
      <c r="L32" s="212"/>
      <c r="M32" s="155"/>
    </row>
    <row r="33" spans="1:13" ht="15" x14ac:dyDescent="0.25">
      <c r="A33" s="155"/>
      <c r="B33" s="155"/>
      <c r="C33" s="155"/>
      <c r="E33" s="405"/>
      <c r="F33" s="157"/>
      <c r="G33" s="398"/>
      <c r="H33" s="12"/>
    </row>
    <row r="34" spans="1:13" x14ac:dyDescent="0.2">
      <c r="A34" s="155"/>
      <c r="B34" s="155"/>
      <c r="C34" s="155"/>
      <c r="E34" s="155"/>
      <c r="F34" s="155"/>
      <c r="G34" s="398"/>
    </row>
    <row r="35" spans="1:13" x14ac:dyDescent="0.2">
      <c r="E35" s="155"/>
      <c r="F35" s="155"/>
      <c r="G35" s="398"/>
    </row>
    <row r="36" spans="1:13" x14ac:dyDescent="0.2">
      <c r="E36" s="155"/>
      <c r="F36" s="155"/>
      <c r="G36" s="398"/>
    </row>
    <row r="37" spans="1:13" x14ac:dyDescent="0.2">
      <c r="E37" s="155"/>
      <c r="F37" s="155"/>
      <c r="G37" s="172"/>
    </row>
    <row r="38" spans="1:13" x14ac:dyDescent="0.2">
      <c r="E38" s="155"/>
      <c r="F38" s="155"/>
      <c r="G38" s="172"/>
    </row>
    <row r="39" spans="1:13" x14ac:dyDescent="0.2">
      <c r="E39" s="155"/>
      <c r="F39" s="155"/>
      <c r="G39" s="30"/>
    </row>
    <row r="40" spans="1:13" x14ac:dyDescent="0.2">
      <c r="A40" s="12"/>
      <c r="B40" s="12"/>
      <c r="C40" s="12"/>
      <c r="G40" s="30"/>
    </row>
    <row r="41" spans="1:13" x14ac:dyDescent="0.2">
      <c r="G41" s="30"/>
    </row>
    <row r="42" spans="1:13" s="12" customFormat="1" x14ac:dyDescent="0.2">
      <c r="A42" s="212"/>
      <c r="B42" s="212"/>
      <c r="C42" s="212"/>
      <c r="G42" s="383"/>
      <c r="I42" s="212"/>
      <c r="J42" s="212"/>
      <c r="K42" s="212"/>
      <c r="L42" s="212"/>
      <c r="M42" s="450"/>
    </row>
    <row r="43" spans="1:13" x14ac:dyDescent="0.2">
      <c r="G43" s="30"/>
    </row>
    <row r="44" spans="1:13" x14ac:dyDescent="0.2">
      <c r="G44" s="172"/>
    </row>
    <row r="45" spans="1:13" x14ac:dyDescent="0.2">
      <c r="G45" s="172"/>
    </row>
    <row r="46" spans="1:13" x14ac:dyDescent="0.2">
      <c r="G46" s="172"/>
    </row>
    <row r="47" spans="1:13" x14ac:dyDescent="0.2">
      <c r="G47" s="172"/>
    </row>
  </sheetData>
  <mergeCells count="1">
    <mergeCell ref="A6:B6"/>
  </mergeCells>
  <hyperlinks>
    <hyperlink ref="D1" location="BG!A1" display="BG" xr:uid="{00000000-0004-0000-1700-000000000000}"/>
  </hyperlinks>
  <printOptions horizontalCentered="1"/>
  <pageMargins left="0.31496062992125984" right="0.70866141732283472" top="0.74803149606299213" bottom="0.74803149606299213" header="0.31496062992125984" footer="0.31496062992125984"/>
  <pageSetup paperSize="9" scale="22"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5">
    <tabColor rgb="FF92D050"/>
    <pageSetUpPr fitToPage="1"/>
  </sheetPr>
  <dimension ref="A1:F21"/>
  <sheetViews>
    <sheetView showGridLines="0" zoomScale="90" zoomScaleNormal="90" workbookViewId="0">
      <selection activeCell="G18" sqref="G18"/>
    </sheetView>
  </sheetViews>
  <sheetFormatPr baseColWidth="10" defaultColWidth="11.42578125" defaultRowHeight="12.75" x14ac:dyDescent="0.2"/>
  <cols>
    <col min="1" max="1" width="38.28515625" style="212" customWidth="1"/>
    <col min="2" max="2" width="19.5703125" style="212" customWidth="1"/>
    <col min="3" max="3" width="17.85546875" style="212" customWidth="1"/>
    <col min="4" max="4" width="15.42578125" style="212" customWidth="1"/>
    <col min="5" max="5" width="10.7109375" style="212" customWidth="1"/>
    <col min="6" max="6" width="12.28515625" style="212" customWidth="1"/>
    <col min="7" max="16384" width="11.42578125" style="212"/>
  </cols>
  <sheetData>
    <row r="1" spans="1:6" x14ac:dyDescent="0.2">
      <c r="A1" s="212" t="str">
        <f>Indice!C1</f>
        <v>GRUPO VAZQUEZ S.A.E.</v>
      </c>
      <c r="D1" s="274" t="s">
        <v>100</v>
      </c>
    </row>
    <row r="5" spans="1:6" x14ac:dyDescent="0.2">
      <c r="A5" s="702" t="s">
        <v>226</v>
      </c>
      <c r="B5" s="702"/>
      <c r="C5" s="702"/>
      <c r="D5" s="702"/>
      <c r="E5" s="86"/>
    </row>
    <row r="6" spans="1:6" x14ac:dyDescent="0.2">
      <c r="A6" s="700" t="s">
        <v>210</v>
      </c>
      <c r="B6" s="700"/>
      <c r="E6" s="172"/>
    </row>
    <row r="7" spans="1:6" x14ac:dyDescent="0.2">
      <c r="A7" s="372"/>
      <c r="B7" s="372"/>
      <c r="E7" s="172"/>
    </row>
    <row r="8" spans="1:6" x14ac:dyDescent="0.2">
      <c r="A8" s="212" t="s">
        <v>718</v>
      </c>
      <c r="B8" s="470" t="s">
        <v>1075</v>
      </c>
      <c r="C8" s="470" t="s">
        <v>949</v>
      </c>
      <c r="E8" s="172"/>
    </row>
    <row r="9" spans="1:6" x14ac:dyDescent="0.2">
      <c r="A9" s="212" t="s">
        <v>719</v>
      </c>
      <c r="B9" s="155">
        <v>300000000</v>
      </c>
      <c r="C9" s="155">
        <v>300000000</v>
      </c>
      <c r="E9" s="172"/>
      <c r="F9" s="12"/>
    </row>
    <row r="10" spans="1:6" x14ac:dyDescent="0.2">
      <c r="A10" s="212" t="s">
        <v>722</v>
      </c>
      <c r="B10" s="155">
        <v>265300000</v>
      </c>
      <c r="C10" s="155">
        <v>265300000</v>
      </c>
      <c r="E10" s="172"/>
    </row>
    <row r="11" spans="1:6" x14ac:dyDescent="0.2">
      <c r="A11" s="212" t="s">
        <v>791</v>
      </c>
      <c r="B11" s="155">
        <v>374448.33899999998</v>
      </c>
      <c r="C11" s="155">
        <v>374448.33899999998</v>
      </c>
      <c r="E11" s="172"/>
    </row>
    <row r="12" spans="1:6" x14ac:dyDescent="0.2">
      <c r="A12" s="212" t="s">
        <v>721</v>
      </c>
      <c r="B12" s="155">
        <v>2653</v>
      </c>
      <c r="C12" s="155">
        <v>2653</v>
      </c>
      <c r="E12" s="172"/>
    </row>
    <row r="13" spans="1:6" x14ac:dyDescent="0.2">
      <c r="A13" s="373" t="s">
        <v>720</v>
      </c>
      <c r="B13" s="374"/>
      <c r="C13" s="374"/>
      <c r="E13" s="172"/>
    </row>
    <row r="14" spans="1:6" x14ac:dyDescent="0.2">
      <c r="A14" s="212" t="s">
        <v>792</v>
      </c>
      <c r="B14" s="155">
        <v>265300000</v>
      </c>
      <c r="C14" s="155">
        <v>265300000</v>
      </c>
      <c r="D14" s="226"/>
    </row>
    <row r="15" spans="1:6" x14ac:dyDescent="0.2">
      <c r="A15" s="212" t="s">
        <v>793</v>
      </c>
      <c r="B15" s="155">
        <v>374448.33899999998</v>
      </c>
      <c r="C15" s="155">
        <v>374448.33899999998</v>
      </c>
    </row>
    <row r="16" spans="1:6" x14ac:dyDescent="0.2">
      <c r="B16" s="496"/>
    </row>
    <row r="20" spans="3:3" x14ac:dyDescent="0.2">
      <c r="C20" s="155"/>
    </row>
    <row r="21" spans="3:3" x14ac:dyDescent="0.2">
      <c r="C21" s="155"/>
    </row>
  </sheetData>
  <mergeCells count="2">
    <mergeCell ref="A5:D5"/>
    <mergeCell ref="A6:B6"/>
  </mergeCells>
  <hyperlinks>
    <hyperlink ref="D1" location="BG!A1" display="BG" xr:uid="{00000000-0004-0000-1800-000000000000}"/>
  </hyperlinks>
  <printOptions horizontalCentered="1"/>
  <pageMargins left="0.31496062992125984" right="0.70866141732283472" top="0.74803149606299213" bottom="0.74803149606299213" header="0.31496062992125984" footer="0.31496062992125984"/>
  <pageSetup paperSize="9" scale="42"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6">
    <tabColor rgb="FF92D050"/>
    <pageSetUpPr fitToPage="1"/>
  </sheetPr>
  <dimension ref="A1:J23"/>
  <sheetViews>
    <sheetView showGridLines="0" zoomScale="90" zoomScaleNormal="90" workbookViewId="0">
      <selection activeCell="L25" sqref="L25"/>
    </sheetView>
  </sheetViews>
  <sheetFormatPr baseColWidth="10" defaultColWidth="11.42578125" defaultRowHeight="12.75" x14ac:dyDescent="0.2"/>
  <cols>
    <col min="1" max="1" width="24.85546875" style="53" customWidth="1"/>
    <col min="2" max="2" width="18.5703125" style="53" customWidth="1"/>
    <col min="3" max="3" width="16.7109375" style="53" customWidth="1"/>
    <col min="4" max="10" width="11.42578125" style="53"/>
    <col min="11" max="16384" width="11.42578125" style="212"/>
  </cols>
  <sheetData>
    <row r="1" spans="1:10" x14ac:dyDescent="0.2">
      <c r="A1" s="53" t="str">
        <f>Indice!C1</f>
        <v>GRUPO VAZQUEZ S.A.E.</v>
      </c>
      <c r="F1" s="198" t="s">
        <v>100</v>
      </c>
    </row>
    <row r="3" spans="1:10" x14ac:dyDescent="0.2">
      <c r="J3" s="160"/>
    </row>
    <row r="4" spans="1:10" x14ac:dyDescent="0.2">
      <c r="A4" s="628" t="s">
        <v>228</v>
      </c>
      <c r="B4" s="628"/>
      <c r="C4" s="628"/>
      <c r="D4" s="628"/>
      <c r="E4" s="628"/>
      <c r="F4" s="628"/>
      <c r="G4" s="225"/>
      <c r="H4" s="225"/>
      <c r="I4" s="174"/>
      <c r="J4" s="160"/>
    </row>
    <row r="5" spans="1:10" x14ac:dyDescent="0.2">
      <c r="A5" s="700" t="s">
        <v>210</v>
      </c>
      <c r="B5" s="700"/>
      <c r="J5" s="160"/>
    </row>
    <row r="7" spans="1:10" x14ac:dyDescent="0.2">
      <c r="B7" s="470" t="s">
        <v>1075</v>
      </c>
      <c r="C7" s="470" t="s">
        <v>949</v>
      </c>
    </row>
    <row r="8" spans="1:10" x14ac:dyDescent="0.2">
      <c r="A8" s="375" t="s">
        <v>106</v>
      </c>
      <c r="B8" s="376">
        <v>0</v>
      </c>
      <c r="C8" s="376">
        <v>0</v>
      </c>
    </row>
    <row r="9" spans="1:10" x14ac:dyDescent="0.2">
      <c r="A9" s="254"/>
    </row>
    <row r="10" spans="1:10" x14ac:dyDescent="0.2">
      <c r="A10" s="254"/>
    </row>
    <row r="11" spans="1:10" x14ac:dyDescent="0.2">
      <c r="A11" s="254"/>
    </row>
    <row r="12" spans="1:10" x14ac:dyDescent="0.2">
      <c r="A12" s="375" t="s">
        <v>107</v>
      </c>
      <c r="B12" s="376">
        <v>3153104.3679999998</v>
      </c>
      <c r="C12" s="376">
        <v>1924226.98</v>
      </c>
    </row>
    <row r="13" spans="1:10" x14ac:dyDescent="0.2">
      <c r="A13" s="254"/>
    </row>
    <row r="14" spans="1:10" x14ac:dyDescent="0.2">
      <c r="A14" s="254"/>
    </row>
    <row r="15" spans="1:10" x14ac:dyDescent="0.2">
      <c r="A15" s="254"/>
    </row>
    <row r="16" spans="1:10" x14ac:dyDescent="0.2">
      <c r="A16" s="254"/>
    </row>
    <row r="17" spans="1:3" x14ac:dyDescent="0.2">
      <c r="A17" s="375" t="s">
        <v>108</v>
      </c>
      <c r="B17" s="376"/>
      <c r="C17" s="376"/>
    </row>
    <row r="18" spans="1:3" x14ac:dyDescent="0.2">
      <c r="A18" s="254"/>
    </row>
    <row r="19" spans="1:3" x14ac:dyDescent="0.2">
      <c r="A19" s="254"/>
    </row>
    <row r="20" spans="1:3" x14ac:dyDescent="0.2">
      <c r="A20" s="254"/>
    </row>
    <row r="21" spans="1:3" x14ac:dyDescent="0.2">
      <c r="A21" s="375" t="s">
        <v>109</v>
      </c>
      <c r="B21" s="376">
        <v>27138726.539999999</v>
      </c>
      <c r="C21" s="376">
        <v>18894834.763</v>
      </c>
    </row>
    <row r="22" spans="1:3" x14ac:dyDescent="0.2">
      <c r="A22" s="53" t="s">
        <v>794</v>
      </c>
      <c r="B22" s="238">
        <v>0</v>
      </c>
      <c r="C22" s="238">
        <v>8100177.4790000003</v>
      </c>
    </row>
    <row r="23" spans="1:3" ht="16.5" customHeight="1" x14ac:dyDescent="0.2">
      <c r="A23" s="53" t="s">
        <v>874</v>
      </c>
      <c r="B23" s="238">
        <v>27138726.539999999</v>
      </c>
      <c r="C23" s="238">
        <v>10794657.284</v>
      </c>
    </row>
  </sheetData>
  <mergeCells count="2">
    <mergeCell ref="A4:F4"/>
    <mergeCell ref="A5:B5"/>
  </mergeCells>
  <hyperlinks>
    <hyperlink ref="F1" location="BG!A1" display="BG" xr:uid="{00000000-0004-0000-19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7">
    <tabColor rgb="FF92D050"/>
    <pageSetUpPr fitToPage="1"/>
  </sheetPr>
  <dimension ref="A1:Y9"/>
  <sheetViews>
    <sheetView zoomScale="90" zoomScaleNormal="90" workbookViewId="0">
      <selection activeCell="J20" sqref="J20"/>
    </sheetView>
  </sheetViews>
  <sheetFormatPr baseColWidth="10" defaultColWidth="11.42578125" defaultRowHeight="12.75" x14ac:dyDescent="0.2"/>
  <cols>
    <col min="1" max="1" width="34.42578125" style="160" customWidth="1"/>
    <col min="2" max="3" width="19" style="160" customWidth="1"/>
    <col min="4" max="25" width="11.42578125" style="160"/>
    <col min="26" max="16384" width="11.42578125" style="212"/>
  </cols>
  <sheetData>
    <row r="1" spans="1:7" x14ac:dyDescent="0.2">
      <c r="A1" s="160" t="str">
        <f>Indice!C1</f>
        <v>GRUPO VAZQUEZ S.A.E.</v>
      </c>
      <c r="D1" s="316" t="s">
        <v>100</v>
      </c>
      <c r="F1" s="212"/>
      <c r="G1" s="212"/>
    </row>
    <row r="5" spans="1:7" x14ac:dyDescent="0.2">
      <c r="A5" s="100" t="s">
        <v>227</v>
      </c>
      <c r="B5" s="100"/>
      <c r="C5" s="100"/>
      <c r="D5" s="100"/>
      <c r="E5" s="86"/>
      <c r="F5" s="87"/>
    </row>
    <row r="6" spans="1:7" x14ac:dyDescent="0.2">
      <c r="A6" s="700" t="s">
        <v>210</v>
      </c>
      <c r="B6" s="700"/>
    </row>
    <row r="8" spans="1:7" x14ac:dyDescent="0.2">
      <c r="B8" s="470" t="s">
        <v>1075</v>
      </c>
      <c r="C8" s="470" t="s">
        <v>949</v>
      </c>
    </row>
    <row r="9" spans="1:7" x14ac:dyDescent="0.2">
      <c r="A9" s="7" t="s">
        <v>62</v>
      </c>
    </row>
  </sheetData>
  <mergeCells count="1">
    <mergeCell ref="A6:B6"/>
  </mergeCells>
  <hyperlinks>
    <hyperlink ref="D1" location="BG!A1" display="BG" xr:uid="{00000000-0004-0000-1A00-000000000000}"/>
  </hyperlinks>
  <printOptions horizontalCentered="1"/>
  <pageMargins left="0.31496062992125984" right="0.70866141732283472" top="0.74803149606299213" bottom="0.74803149606299213" header="0.31496062992125984" footer="0.31496062992125984"/>
  <pageSetup paperSize="9" scale="78" fitToHeight="0"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8">
    <tabColor rgb="FF92D050"/>
    <pageSetUpPr fitToPage="1"/>
  </sheetPr>
  <dimension ref="A1:Y13"/>
  <sheetViews>
    <sheetView workbookViewId="0">
      <selection activeCell="H19" sqref="H19"/>
    </sheetView>
  </sheetViews>
  <sheetFormatPr baseColWidth="10" defaultColWidth="11.42578125" defaultRowHeight="12.75" x14ac:dyDescent="0.2"/>
  <cols>
    <col min="1" max="1" width="40.7109375" style="160" customWidth="1"/>
    <col min="2" max="3" width="19" style="160" customWidth="1"/>
    <col min="4" max="6" width="11.42578125" style="160"/>
    <col min="7" max="7" width="15" style="160" customWidth="1"/>
    <col min="8" max="8" width="11.85546875" style="160" customWidth="1"/>
    <col min="9" max="25" width="11.42578125" style="160"/>
    <col min="26" max="16384" width="11.42578125" style="212"/>
  </cols>
  <sheetData>
    <row r="1" spans="1:6" x14ac:dyDescent="0.2">
      <c r="A1" s="160" t="str">
        <f>Indice!C1</f>
        <v>GRUPO VAZQUEZ S.A.E.</v>
      </c>
      <c r="F1" s="316" t="s">
        <v>100</v>
      </c>
    </row>
    <row r="4" spans="1:6" x14ac:dyDescent="0.2">
      <c r="A4" s="100" t="s">
        <v>832</v>
      </c>
      <c r="B4" s="100"/>
      <c r="C4" s="100"/>
      <c r="D4" s="100"/>
      <c r="E4" s="100"/>
      <c r="F4" s="100"/>
    </row>
    <row r="5" spans="1:6" x14ac:dyDescent="0.2">
      <c r="A5" s="700" t="s">
        <v>210</v>
      </c>
      <c r="B5" s="700"/>
    </row>
    <row r="7" spans="1:6" x14ac:dyDescent="0.2">
      <c r="A7" s="7"/>
      <c r="B7" s="470" t="s">
        <v>1075</v>
      </c>
      <c r="C7" s="470" t="s">
        <v>949</v>
      </c>
    </row>
    <row r="8" spans="1:6" x14ac:dyDescent="0.2">
      <c r="A8" s="160" t="s">
        <v>110</v>
      </c>
      <c r="B8" s="15">
        <v>0</v>
      </c>
      <c r="C8" s="15">
        <v>0</v>
      </c>
    </row>
    <row r="9" spans="1:6" x14ac:dyDescent="0.2">
      <c r="A9" s="160" t="s">
        <v>111</v>
      </c>
      <c r="B9" s="15">
        <v>194013211.55599999</v>
      </c>
      <c r="C9" s="15">
        <v>24577547.752999999</v>
      </c>
    </row>
    <row r="10" spans="1:6" x14ac:dyDescent="0.2">
      <c r="A10" s="7" t="s">
        <v>214</v>
      </c>
      <c r="B10" s="237">
        <f>SUM($B$8:B9)</f>
        <v>194013211.55599999</v>
      </c>
      <c r="C10" s="237">
        <f>SUM($C$8:C9)</f>
        <v>24577547.752999999</v>
      </c>
    </row>
    <row r="11" spans="1:6" x14ac:dyDescent="0.2">
      <c r="B11" s="571"/>
      <c r="C11" s="571"/>
    </row>
    <row r="12" spans="1:6" x14ac:dyDescent="0.2">
      <c r="B12" s="15"/>
      <c r="C12" s="15"/>
    </row>
    <row r="13" spans="1:6" x14ac:dyDescent="0.2">
      <c r="B13" s="15"/>
      <c r="C13" s="15"/>
    </row>
  </sheetData>
  <mergeCells count="1">
    <mergeCell ref="A5:B5"/>
  </mergeCells>
  <hyperlinks>
    <hyperlink ref="F1" location="BG!A1" display="BG" xr:uid="{00000000-0004-0000-1B00-000000000000}"/>
  </hyperlinks>
  <printOptions horizontalCentered="1"/>
  <pageMargins left="0.31496062992125984" right="0.70866141732283472" top="0.74803149606299213" bottom="0.74803149606299213" header="0.31496062992125984" footer="0.31496062992125984"/>
  <pageSetup paperSize="9" scale="3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tabColor rgb="FF92D050"/>
    <pageSetUpPr fitToPage="1"/>
  </sheetPr>
  <dimension ref="A1:AH8"/>
  <sheetViews>
    <sheetView workbookViewId="0">
      <selection activeCell="H18" sqref="H18"/>
    </sheetView>
  </sheetViews>
  <sheetFormatPr baseColWidth="10" defaultColWidth="11.42578125" defaultRowHeight="12.75" x14ac:dyDescent="0.2"/>
  <cols>
    <col min="1" max="1" width="40.7109375" style="160" customWidth="1"/>
    <col min="2" max="3" width="19" style="160" customWidth="1"/>
    <col min="4" max="6" width="11.42578125" style="160"/>
    <col min="7" max="34" width="11.42578125" style="53"/>
    <col min="35" max="16384" width="11.42578125" style="212"/>
  </cols>
  <sheetData>
    <row r="1" spans="1:6" x14ac:dyDescent="0.2">
      <c r="A1" s="160" t="str">
        <f>Indice!C1</f>
        <v>GRUPO VAZQUEZ S.A.E.</v>
      </c>
      <c r="F1" s="316" t="s">
        <v>100</v>
      </c>
    </row>
    <row r="4" spans="1:6" x14ac:dyDescent="0.2">
      <c r="A4" s="100" t="s">
        <v>229</v>
      </c>
      <c r="B4" s="100"/>
      <c r="C4" s="100"/>
      <c r="D4" s="100"/>
      <c r="E4" s="86"/>
      <c r="F4" s="87"/>
    </row>
    <row r="5" spans="1:6" x14ac:dyDescent="0.2">
      <c r="A5" s="700" t="s">
        <v>210</v>
      </c>
      <c r="B5" s="700"/>
    </row>
    <row r="7" spans="1:6" x14ac:dyDescent="0.2">
      <c r="A7" s="7"/>
      <c r="B7" s="470" t="s">
        <v>1075</v>
      </c>
      <c r="C7" s="470" t="s">
        <v>949</v>
      </c>
    </row>
    <row r="8" spans="1:6" x14ac:dyDescent="0.2">
      <c r="A8" s="160" t="s">
        <v>74</v>
      </c>
    </row>
  </sheetData>
  <mergeCells count="1">
    <mergeCell ref="A5:B5"/>
  </mergeCells>
  <hyperlinks>
    <hyperlink ref="F1" location="BG!A1" display="BG" xr:uid="{00000000-0004-0000-1C00-000000000000}"/>
  </hyperlinks>
  <printOptions horizontalCentered="1"/>
  <pageMargins left="0.31496062992125984" right="0.70866141732283472" top="0.74803149606299213" bottom="0.74803149606299213" header="0.31496062992125984" footer="0.31496062992125984"/>
  <pageSetup paperSize="9" scale="81"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tabColor rgb="FF92D050"/>
    <pageSetUpPr fitToPage="1"/>
  </sheetPr>
  <dimension ref="A1:I33"/>
  <sheetViews>
    <sheetView showGridLines="0" zoomScale="90" zoomScaleNormal="90" workbookViewId="0">
      <selection activeCell="H23" sqref="H23"/>
    </sheetView>
  </sheetViews>
  <sheetFormatPr baseColWidth="10" defaultColWidth="11.42578125" defaultRowHeight="12.75" x14ac:dyDescent="0.2"/>
  <cols>
    <col min="1" max="1" width="45.5703125" style="53" customWidth="1"/>
    <col min="2" max="2" width="18.140625" style="53" customWidth="1"/>
    <col min="3" max="3" width="17.140625" style="53" customWidth="1"/>
    <col min="4" max="4" width="14.85546875" style="238" bestFit="1" customWidth="1"/>
    <col min="5" max="5" width="17.140625" style="53" customWidth="1"/>
    <col min="6" max="9" width="11.42578125" style="53"/>
    <col min="10" max="16384" width="11.42578125" style="212"/>
  </cols>
  <sheetData>
    <row r="1" spans="1:9" x14ac:dyDescent="0.2">
      <c r="A1" s="53" t="str">
        <f>Indice!C1</f>
        <v>GRUPO VAZQUEZ S.A.E.</v>
      </c>
      <c r="C1" s="238"/>
      <c r="D1" s="198" t="s">
        <v>105</v>
      </c>
    </row>
    <row r="2" spans="1:9" x14ac:dyDescent="0.2">
      <c r="C2" s="238"/>
      <c r="D2" s="53"/>
    </row>
    <row r="3" spans="1:9" x14ac:dyDescent="0.2">
      <c r="C3" s="238"/>
      <c r="D3" s="53"/>
    </row>
    <row r="4" spans="1:9" x14ac:dyDescent="0.2">
      <c r="C4" s="238"/>
      <c r="D4" s="53"/>
    </row>
    <row r="5" spans="1:9" x14ac:dyDescent="0.2">
      <c r="A5" s="100" t="s">
        <v>230</v>
      </c>
      <c r="B5" s="100"/>
      <c r="C5" s="100"/>
      <c r="D5" s="436"/>
      <c r="E5" s="160"/>
      <c r="F5" s="160"/>
      <c r="G5" s="160"/>
      <c r="H5" s="160"/>
      <c r="I5" s="212"/>
    </row>
    <row r="6" spans="1:9" x14ac:dyDescent="0.2">
      <c r="A6" s="700" t="s">
        <v>210</v>
      </c>
      <c r="B6" s="700"/>
    </row>
    <row r="7" spans="1:9" x14ac:dyDescent="0.2">
      <c r="B7" s="212"/>
      <c r="C7" s="212"/>
    </row>
    <row r="8" spans="1:9" x14ac:dyDescent="0.2">
      <c r="A8" s="7" t="s">
        <v>56</v>
      </c>
      <c r="B8" s="463" t="s">
        <v>1075</v>
      </c>
      <c r="C8" s="463" t="s">
        <v>949</v>
      </c>
      <c r="D8" s="15"/>
      <c r="F8" s="160"/>
      <c r="G8" s="160"/>
      <c r="H8" s="160"/>
      <c r="I8" s="212"/>
    </row>
    <row r="9" spans="1:9" x14ac:dyDescent="0.2">
      <c r="A9" s="160" t="s">
        <v>802</v>
      </c>
      <c r="B9" s="30">
        <v>42636589.526000001</v>
      </c>
      <c r="C9" s="30">
        <v>821611.755</v>
      </c>
      <c r="E9" s="238"/>
      <c r="F9" s="160"/>
      <c r="G9" s="160"/>
      <c r="H9" s="160"/>
      <c r="I9" s="212"/>
    </row>
    <row r="10" spans="1:9" x14ac:dyDescent="0.2">
      <c r="A10" s="160" t="s">
        <v>803</v>
      </c>
      <c r="B10" s="30">
        <v>590470.21500000008</v>
      </c>
      <c r="C10" s="30">
        <v>1734381.5530000001</v>
      </c>
      <c r="E10" s="238"/>
      <c r="F10" s="160"/>
      <c r="G10" s="160"/>
      <c r="H10" s="160"/>
      <c r="I10" s="212"/>
    </row>
    <row r="11" spans="1:9" x14ac:dyDescent="0.2">
      <c r="A11" s="160" t="s">
        <v>797</v>
      </c>
      <c r="B11" s="30">
        <v>2516667.8569999998</v>
      </c>
      <c r="C11" s="30">
        <v>11319803.493000001</v>
      </c>
      <c r="E11" s="238"/>
      <c r="F11" s="160"/>
      <c r="G11" s="160"/>
      <c r="H11" s="160"/>
      <c r="I11" s="212"/>
    </row>
    <row r="12" spans="1:9" x14ac:dyDescent="0.2">
      <c r="A12" s="212" t="s">
        <v>801</v>
      </c>
      <c r="B12" s="30">
        <v>380383.5</v>
      </c>
      <c r="C12" s="30">
        <v>799250.95400000003</v>
      </c>
      <c r="E12" s="238"/>
      <c r="F12" s="160"/>
      <c r="G12" s="160"/>
      <c r="H12" s="160"/>
      <c r="I12" s="212"/>
    </row>
    <row r="13" spans="1:9" x14ac:dyDescent="0.2">
      <c r="A13" s="160" t="s">
        <v>798</v>
      </c>
      <c r="B13" s="30">
        <v>90852457.283000022</v>
      </c>
      <c r="C13" s="30">
        <v>51878285.919999994</v>
      </c>
      <c r="E13" s="238"/>
      <c r="F13" s="160"/>
      <c r="G13" s="160"/>
      <c r="H13" s="160"/>
      <c r="I13" s="212"/>
    </row>
    <row r="14" spans="1:9" x14ac:dyDescent="0.2">
      <c r="A14" s="160" t="s">
        <v>799</v>
      </c>
      <c r="B14" s="30">
        <v>0</v>
      </c>
      <c r="C14" s="30">
        <v>5611176.6210000003</v>
      </c>
      <c r="E14" s="238"/>
      <c r="F14" s="160"/>
      <c r="G14" s="160"/>
      <c r="H14" s="160"/>
      <c r="I14" s="212"/>
    </row>
    <row r="15" spans="1:9" x14ac:dyDescent="0.2">
      <c r="A15" s="160" t="s">
        <v>807</v>
      </c>
      <c r="B15" s="30">
        <v>1016425.329</v>
      </c>
      <c r="C15" s="30"/>
      <c r="E15" s="238"/>
      <c r="F15" s="160"/>
      <c r="G15" s="160"/>
      <c r="H15" s="160"/>
      <c r="I15" s="212"/>
    </row>
    <row r="16" spans="1:9" s="398" customFormat="1" x14ac:dyDescent="0.2">
      <c r="A16" s="160" t="s">
        <v>883</v>
      </c>
      <c r="B16" s="30">
        <v>90046697.934</v>
      </c>
      <c r="C16" s="30">
        <v>141145084.30000001</v>
      </c>
      <c r="D16" s="15"/>
      <c r="F16" s="160"/>
      <c r="G16" s="160"/>
      <c r="H16" s="160"/>
    </row>
    <row r="17" spans="1:9" x14ac:dyDescent="0.2">
      <c r="A17" s="160" t="s">
        <v>937</v>
      </c>
      <c r="B17" s="30">
        <v>42291155.138999999</v>
      </c>
      <c r="C17" s="30">
        <v>29836493.190000001</v>
      </c>
      <c r="D17" s="15"/>
      <c r="E17" s="238"/>
      <c r="F17" s="160"/>
      <c r="G17" s="160"/>
      <c r="H17" s="160"/>
      <c r="I17" s="212"/>
    </row>
    <row r="18" spans="1:9" s="516" customFormat="1" x14ac:dyDescent="0.2">
      <c r="A18" s="160" t="s">
        <v>1068</v>
      </c>
      <c r="B18" s="30">
        <v>229671670.498</v>
      </c>
      <c r="C18" s="30"/>
      <c r="D18" s="238"/>
      <c r="E18" s="238"/>
      <c r="F18" s="160"/>
      <c r="G18" s="160"/>
      <c r="H18" s="160"/>
    </row>
    <row r="19" spans="1:9" x14ac:dyDescent="0.2">
      <c r="A19" s="160" t="s">
        <v>936</v>
      </c>
      <c r="B19" s="30">
        <v>0</v>
      </c>
      <c r="C19" s="30">
        <v>3241824.6830000002</v>
      </c>
      <c r="D19" s="15"/>
      <c r="F19" s="160"/>
      <c r="G19" s="160"/>
      <c r="H19" s="160"/>
      <c r="I19" s="212"/>
    </row>
    <row r="20" spans="1:9" x14ac:dyDescent="0.2">
      <c r="A20" s="7" t="s">
        <v>3</v>
      </c>
      <c r="B20" s="394">
        <f>SUM($B$9:B19)</f>
        <v>500002517.28100002</v>
      </c>
      <c r="C20" s="237">
        <f>SUM($C$9:C19)</f>
        <v>246387912.46900001</v>
      </c>
      <c r="D20" s="15"/>
      <c r="F20" s="160"/>
      <c r="G20" s="160"/>
      <c r="H20" s="160"/>
      <c r="I20" s="212"/>
    </row>
    <row r="21" spans="1:9" s="606" customFormat="1" x14ac:dyDescent="0.2">
      <c r="A21" s="160"/>
      <c r="B21" s="15"/>
      <c r="C21" s="15"/>
      <c r="D21" s="15"/>
      <c r="E21" s="53"/>
      <c r="F21" s="160"/>
      <c r="G21" s="160"/>
      <c r="H21" s="160"/>
    </row>
    <row r="22" spans="1:9" x14ac:dyDescent="0.2">
      <c r="A22" s="160"/>
      <c r="B22" s="15"/>
      <c r="C22" s="15"/>
    </row>
    <row r="23" spans="1:9" x14ac:dyDescent="0.2">
      <c r="B23" s="238"/>
      <c r="C23" s="238"/>
    </row>
    <row r="24" spans="1:9" x14ac:dyDescent="0.2">
      <c r="B24" s="238"/>
      <c r="C24" s="238"/>
    </row>
    <row r="25" spans="1:9" x14ac:dyDescent="0.2">
      <c r="C25" s="238"/>
    </row>
    <row r="26" spans="1:9" x14ac:dyDescent="0.2">
      <c r="C26" s="238"/>
    </row>
    <row r="27" spans="1:9" x14ac:dyDescent="0.2">
      <c r="C27" s="238"/>
    </row>
    <row r="28" spans="1:9" x14ac:dyDescent="0.2">
      <c r="C28" s="238"/>
    </row>
    <row r="29" spans="1:9" x14ac:dyDescent="0.2">
      <c r="C29" s="238"/>
    </row>
    <row r="30" spans="1:9" x14ac:dyDescent="0.2">
      <c r="C30" s="238"/>
    </row>
    <row r="31" spans="1:9" x14ac:dyDescent="0.2">
      <c r="C31" s="238"/>
    </row>
    <row r="32" spans="1:9" x14ac:dyDescent="0.2">
      <c r="B32" s="238"/>
      <c r="C32" s="238"/>
    </row>
    <row r="33" spans="3:3" x14ac:dyDescent="0.2">
      <c r="C33" s="238"/>
    </row>
  </sheetData>
  <mergeCells count="1">
    <mergeCell ref="A6:B6"/>
  </mergeCells>
  <hyperlinks>
    <hyperlink ref="D1" location="ER!A1" display="ER" xr:uid="{00000000-0004-0000-1D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tabColor rgb="FF92D050"/>
    <pageSetUpPr fitToPage="1"/>
  </sheetPr>
  <dimension ref="A1:J18"/>
  <sheetViews>
    <sheetView showGridLines="0" zoomScale="90" zoomScaleNormal="90" workbookViewId="0">
      <selection activeCell="K25" sqref="K25"/>
    </sheetView>
  </sheetViews>
  <sheetFormatPr baseColWidth="10" defaultColWidth="11.42578125" defaultRowHeight="12.75" x14ac:dyDescent="0.2"/>
  <cols>
    <col min="1" max="1" width="38" style="53" customWidth="1"/>
    <col min="2" max="2" width="18.140625" style="53" customWidth="1"/>
    <col min="3" max="3" width="17.140625" style="53" customWidth="1"/>
    <col min="4" max="4" width="12.140625" style="238" bestFit="1" customWidth="1"/>
    <col min="5" max="10" width="11.42578125" style="53"/>
    <col min="11" max="16384" width="11.42578125" style="212"/>
  </cols>
  <sheetData>
    <row r="1" spans="1:10" x14ac:dyDescent="0.2">
      <c r="A1" s="53" t="str">
        <f>Indice!C1</f>
        <v>GRUPO VAZQUEZ S.A.E.</v>
      </c>
      <c r="C1" s="198" t="s">
        <v>105</v>
      </c>
    </row>
    <row r="5" spans="1:10" x14ac:dyDescent="0.2">
      <c r="A5" s="628" t="s">
        <v>231</v>
      </c>
      <c r="B5" s="628"/>
      <c r="C5" s="628"/>
      <c r="D5" s="15"/>
      <c r="E5" s="160"/>
      <c r="F5" s="160"/>
      <c r="G5" s="160"/>
      <c r="H5" s="160"/>
      <c r="I5" s="160"/>
      <c r="J5" s="160"/>
    </row>
    <row r="6" spans="1:10" x14ac:dyDescent="0.2">
      <c r="A6" s="703" t="s">
        <v>179</v>
      </c>
      <c r="B6" s="703"/>
    </row>
    <row r="7" spans="1:10" x14ac:dyDescent="0.2">
      <c r="B7" s="212"/>
      <c r="C7" s="212"/>
      <c r="D7" s="53"/>
    </row>
    <row r="8" spans="1:10" x14ac:dyDescent="0.2">
      <c r="A8" s="7" t="s">
        <v>112</v>
      </c>
      <c r="B8" s="463" t="s">
        <v>1075</v>
      </c>
      <c r="C8" s="463" t="s">
        <v>949</v>
      </c>
      <c r="D8" s="53"/>
      <c r="E8" s="160"/>
      <c r="F8" s="160"/>
      <c r="G8" s="160"/>
      <c r="H8" s="160"/>
      <c r="I8" s="160"/>
      <c r="J8" s="160"/>
    </row>
    <row r="9" spans="1:10" x14ac:dyDescent="0.2">
      <c r="A9" s="234" t="s">
        <v>804</v>
      </c>
      <c r="B9" s="235">
        <v>-61681312.718999997</v>
      </c>
      <c r="C9" s="235">
        <v>-3164642.199</v>
      </c>
      <c r="D9" s="53"/>
      <c r="E9" s="160"/>
      <c r="F9" s="160"/>
      <c r="G9" s="160"/>
      <c r="H9" s="160"/>
      <c r="I9" s="160"/>
      <c r="J9" s="160"/>
    </row>
    <row r="10" spans="1:10" x14ac:dyDescent="0.2">
      <c r="A10" s="160" t="s">
        <v>922</v>
      </c>
      <c r="B10" s="289">
        <v>-5082718.1379999993</v>
      </c>
      <c r="C10" s="289">
        <v>-115425.929</v>
      </c>
      <c r="D10" s="53"/>
      <c r="E10" s="160"/>
      <c r="F10" s="160"/>
      <c r="G10" s="160"/>
      <c r="H10" s="160"/>
      <c r="I10" s="160"/>
      <c r="J10" s="160"/>
    </row>
    <row r="11" spans="1:10" x14ac:dyDescent="0.2">
      <c r="A11" s="234" t="s">
        <v>805</v>
      </c>
      <c r="B11" s="289">
        <v>-1611265.7879999999</v>
      </c>
      <c r="C11" s="289">
        <v>-8847937.9800000004</v>
      </c>
      <c r="D11" s="53"/>
      <c r="E11" s="160"/>
      <c r="F11" s="160"/>
      <c r="G11" s="160"/>
      <c r="H11" s="160"/>
      <c r="I11" s="212"/>
      <c r="J11" s="212"/>
    </row>
    <row r="12" spans="1:10" x14ac:dyDescent="0.2">
      <c r="A12" s="234" t="s">
        <v>884</v>
      </c>
      <c r="B12" s="30">
        <v>-89779195.319999993</v>
      </c>
      <c r="C12" s="289">
        <v>-121512500</v>
      </c>
      <c r="D12" s="398"/>
      <c r="E12" s="160"/>
      <c r="F12" s="160"/>
      <c r="G12" s="160"/>
      <c r="H12" s="160"/>
      <c r="I12" s="212"/>
      <c r="J12" s="212"/>
    </row>
    <row r="13" spans="1:10" s="398" customFormat="1" x14ac:dyDescent="0.2">
      <c r="A13" s="234" t="s">
        <v>806</v>
      </c>
      <c r="B13" s="235">
        <v>0</v>
      </c>
      <c r="C13" s="289">
        <v>-3693738.24</v>
      </c>
      <c r="D13" s="53"/>
      <c r="E13" s="160"/>
      <c r="F13" s="160"/>
      <c r="G13" s="160"/>
      <c r="H13" s="160"/>
    </row>
    <row r="14" spans="1:10" x14ac:dyDescent="0.2">
      <c r="A14" s="234" t="s">
        <v>1054</v>
      </c>
      <c r="B14" s="235">
        <v>0</v>
      </c>
      <c r="C14" s="289">
        <v>-9497815.3230000008</v>
      </c>
      <c r="D14" s="53"/>
      <c r="E14" s="160"/>
      <c r="F14" s="160"/>
      <c r="G14" s="160"/>
      <c r="H14" s="160"/>
      <c r="I14" s="212"/>
      <c r="J14" s="212"/>
    </row>
    <row r="15" spans="1:10" x14ac:dyDescent="0.2">
      <c r="A15" s="7" t="s">
        <v>183</v>
      </c>
      <c r="B15" s="394">
        <f>SUM(B9:B14)</f>
        <v>-158154491.96499997</v>
      </c>
      <c r="C15" s="394">
        <f>SUM(C9:C14)</f>
        <v>-146832059.671</v>
      </c>
      <c r="D15" s="53"/>
      <c r="E15" s="160"/>
      <c r="F15" s="160"/>
      <c r="G15" s="160"/>
      <c r="H15" s="160"/>
      <c r="I15" s="160"/>
      <c r="J15" s="160"/>
    </row>
    <row r="16" spans="1:10" x14ac:dyDescent="0.2">
      <c r="A16" s="160"/>
      <c r="B16" s="30"/>
      <c r="C16" s="30"/>
      <c r="E16" s="160"/>
      <c r="F16" s="160"/>
      <c r="G16" s="160"/>
      <c r="H16" s="160"/>
      <c r="I16" s="160"/>
      <c r="J16" s="160"/>
    </row>
    <row r="17" spans="2:3" x14ac:dyDescent="0.2">
      <c r="B17" s="238"/>
      <c r="C17" s="238"/>
    </row>
    <row r="18" spans="2:3" x14ac:dyDescent="0.2">
      <c r="B18" s="238"/>
      <c r="C18" s="238"/>
    </row>
  </sheetData>
  <mergeCells count="2">
    <mergeCell ref="A5:C5"/>
    <mergeCell ref="A6:B6"/>
  </mergeCells>
  <hyperlinks>
    <hyperlink ref="C1" location="ER!A1" display="ER" xr:uid="{00000000-0004-0000-1E00-000000000000}"/>
  </hyperlinks>
  <printOptions horizontalCentered="1"/>
  <pageMargins left="0.31496062992125984" right="0.70866141732283472" top="0.74803149606299213" bottom="0.74803149606299213" header="0.31496062992125984" footer="0.31496062992125984"/>
  <pageSetup paperSize="9" scale="24"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Hoja32">
    <tabColor rgb="FF92D050"/>
    <pageSetUpPr fitToPage="1"/>
  </sheetPr>
  <dimension ref="A1:T105"/>
  <sheetViews>
    <sheetView showGridLines="0" topLeftCell="A13" zoomScale="90" zoomScaleNormal="90" workbookViewId="0">
      <selection activeCell="F25" sqref="F25"/>
    </sheetView>
  </sheetViews>
  <sheetFormatPr baseColWidth="10" defaultColWidth="11.42578125" defaultRowHeight="12.75" x14ac:dyDescent="0.2"/>
  <cols>
    <col min="1" max="1" width="38" style="53" customWidth="1"/>
    <col min="2" max="7" width="23" style="53" customWidth="1"/>
    <col min="8" max="8" width="13.85546875" style="238" customWidth="1"/>
    <col min="9" max="9" width="13.5703125" style="53" customWidth="1"/>
    <col min="10" max="10" width="12.5703125" style="53" bestFit="1" customWidth="1"/>
    <col min="11" max="20" width="11.42578125" style="53"/>
    <col min="21" max="16384" width="11.42578125" style="212"/>
  </cols>
  <sheetData>
    <row r="1" spans="1:20" x14ac:dyDescent="0.2">
      <c r="A1" s="53" t="str">
        <f>Indice!C1</f>
        <v>GRUPO VAZQUEZ S.A.E.</v>
      </c>
      <c r="G1" s="198" t="s">
        <v>105</v>
      </c>
    </row>
    <row r="5" spans="1:20" x14ac:dyDescent="0.2">
      <c r="A5" s="100" t="s">
        <v>232</v>
      </c>
      <c r="B5" s="100"/>
      <c r="C5" s="100"/>
      <c r="D5" s="100"/>
      <c r="E5" s="100"/>
      <c r="F5" s="100"/>
      <c r="G5" s="100"/>
      <c r="H5" s="15"/>
      <c r="I5" s="160"/>
      <c r="J5" s="160"/>
      <c r="K5" s="160"/>
      <c r="L5" s="160"/>
      <c r="M5" s="160"/>
      <c r="N5" s="160"/>
      <c r="O5" s="160"/>
      <c r="P5" s="160"/>
      <c r="Q5" s="160"/>
      <c r="R5" s="160"/>
      <c r="S5" s="160"/>
      <c r="T5" s="160"/>
    </row>
    <row r="6" spans="1:20" s="191" customFormat="1" x14ac:dyDescent="0.2">
      <c r="A6" s="240" t="s">
        <v>179</v>
      </c>
      <c r="B6" s="83"/>
      <c r="C6" s="83"/>
      <c r="D6" s="83"/>
      <c r="E6" s="83"/>
      <c r="F6" s="83"/>
      <c r="G6" s="83"/>
      <c r="H6" s="154"/>
      <c r="I6" s="83"/>
      <c r="J6" s="83"/>
      <c r="K6" s="83"/>
      <c r="L6" s="83"/>
      <c r="M6" s="83"/>
      <c r="N6" s="83"/>
      <c r="O6" s="83"/>
      <c r="P6" s="83"/>
      <c r="Q6" s="83"/>
      <c r="R6" s="83"/>
      <c r="S6" s="83"/>
      <c r="T6" s="83"/>
    </row>
    <row r="8" spans="1:20" s="191" customFormat="1" x14ac:dyDescent="0.2">
      <c r="A8" s="83" t="s">
        <v>133</v>
      </c>
      <c r="B8" s="83"/>
      <c r="C8" s="83"/>
      <c r="D8" s="83"/>
      <c r="E8" s="83"/>
      <c r="F8" s="83"/>
      <c r="G8" s="83"/>
      <c r="H8" s="154"/>
      <c r="I8" s="83"/>
      <c r="J8" s="477"/>
      <c r="K8" s="83"/>
      <c r="L8" s="83"/>
      <c r="M8" s="83"/>
      <c r="N8" s="83"/>
      <c r="O8" s="83"/>
      <c r="P8" s="83"/>
      <c r="Q8" s="83"/>
      <c r="R8" s="83"/>
      <c r="S8" s="83"/>
      <c r="T8" s="83"/>
    </row>
    <row r="9" spans="1:20" s="191" customFormat="1" ht="13.5" thickBot="1" x14ac:dyDescent="0.25">
      <c r="B9" s="241"/>
      <c r="D9" s="240"/>
      <c r="E9" s="240"/>
      <c r="F9" s="242"/>
      <c r="G9" s="83"/>
      <c r="H9" s="154"/>
      <c r="I9" s="83"/>
      <c r="J9" s="477"/>
      <c r="K9" s="83"/>
      <c r="L9" s="83"/>
      <c r="M9" s="83"/>
      <c r="N9" s="83"/>
      <c r="O9" s="83"/>
      <c r="P9" s="83"/>
      <c r="Q9" s="83"/>
      <c r="R9" s="83"/>
      <c r="S9" s="83"/>
      <c r="T9" s="83"/>
    </row>
    <row r="10" spans="1:20" s="191" customFormat="1" ht="15.75" customHeight="1" thickBot="1" x14ac:dyDescent="0.25">
      <c r="A10" s="704"/>
      <c r="B10" s="706" t="s">
        <v>1075</v>
      </c>
      <c r="C10" s="707"/>
      <c r="D10" s="708"/>
      <c r="E10" s="706" t="s">
        <v>949</v>
      </c>
      <c r="F10" s="707"/>
      <c r="G10" s="708"/>
      <c r="H10" s="154"/>
      <c r="I10" s="83"/>
      <c r="J10" s="477"/>
      <c r="K10" s="83"/>
      <c r="L10" s="83"/>
      <c r="M10" s="83"/>
      <c r="N10" s="83"/>
      <c r="O10" s="83"/>
    </row>
    <row r="11" spans="1:20" s="191" customFormat="1" ht="13.5" thickBot="1" x14ac:dyDescent="0.25">
      <c r="A11" s="705"/>
      <c r="B11" s="243" t="s">
        <v>134</v>
      </c>
      <c r="C11" s="243" t="s">
        <v>135</v>
      </c>
      <c r="D11" s="243" t="s">
        <v>3</v>
      </c>
      <c r="E11" s="243" t="s">
        <v>134</v>
      </c>
      <c r="F11" s="243" t="s">
        <v>135</v>
      </c>
      <c r="G11" s="243" t="s">
        <v>3</v>
      </c>
      <c r="H11" s="154"/>
      <c r="I11" s="83"/>
      <c r="J11" s="477"/>
      <c r="K11" s="83"/>
      <c r="L11" s="83"/>
    </row>
    <row r="12" spans="1:20" s="191" customFormat="1" x14ac:dyDescent="0.2">
      <c r="A12" s="244" t="s">
        <v>809</v>
      </c>
      <c r="B12" s="437">
        <v>107469.72100000001</v>
      </c>
      <c r="C12" s="385">
        <v>0</v>
      </c>
      <c r="D12" s="469">
        <f t="shared" ref="D12:D45" si="0">+C12+B12</f>
        <v>107469.72100000001</v>
      </c>
      <c r="E12" s="437">
        <v>172847.11800000002</v>
      </c>
      <c r="F12" s="437">
        <v>0</v>
      </c>
      <c r="G12" s="469">
        <f t="shared" ref="G12:G45" si="1">+F12+E12</f>
        <v>172847.11800000002</v>
      </c>
      <c r="H12" s="154"/>
      <c r="I12" s="83"/>
      <c r="J12" s="477"/>
      <c r="K12" s="83"/>
    </row>
    <row r="13" spans="1:20" s="191" customFormat="1" x14ac:dyDescent="0.2">
      <c r="A13" s="244" t="s">
        <v>811</v>
      </c>
      <c r="B13" s="437">
        <v>70394.937000000005</v>
      </c>
      <c r="C13" s="385">
        <v>0</v>
      </c>
      <c r="D13" s="469">
        <f t="shared" si="0"/>
        <v>70394.937000000005</v>
      </c>
      <c r="E13" s="437">
        <v>155682.00099999999</v>
      </c>
      <c r="F13" s="437">
        <v>0</v>
      </c>
      <c r="G13" s="469">
        <f t="shared" si="1"/>
        <v>155682.00099999999</v>
      </c>
      <c r="H13" s="154"/>
      <c r="I13" s="83"/>
      <c r="J13" s="477"/>
      <c r="K13" s="83"/>
    </row>
    <row r="14" spans="1:20" s="191" customFormat="1" x14ac:dyDescent="0.2">
      <c r="A14" s="244" t="s">
        <v>141</v>
      </c>
      <c r="B14" s="437">
        <v>99423.226999999999</v>
      </c>
      <c r="C14" s="385">
        <v>0</v>
      </c>
      <c r="D14" s="469">
        <f t="shared" si="0"/>
        <v>99423.226999999999</v>
      </c>
      <c r="E14" s="437">
        <v>8581.8179999999993</v>
      </c>
      <c r="F14" s="437">
        <v>0</v>
      </c>
      <c r="G14" s="469">
        <f t="shared" si="1"/>
        <v>8581.8179999999993</v>
      </c>
      <c r="H14" s="154"/>
      <c r="I14" s="83"/>
      <c r="J14" s="477"/>
      <c r="K14" s="83"/>
      <c r="L14" s="83"/>
      <c r="M14" s="83"/>
    </row>
    <row r="15" spans="1:20" s="191" customFormat="1" x14ac:dyDescent="0.2">
      <c r="A15" s="244" t="s">
        <v>810</v>
      </c>
      <c r="B15" s="437">
        <v>13282.72</v>
      </c>
      <c r="C15" s="385">
        <v>0</v>
      </c>
      <c r="D15" s="469">
        <f t="shared" si="0"/>
        <v>13282.72</v>
      </c>
      <c r="E15" s="437">
        <v>166261.58300000001</v>
      </c>
      <c r="F15" s="437">
        <v>0</v>
      </c>
      <c r="G15" s="469">
        <f t="shared" si="1"/>
        <v>166261.58300000001</v>
      </c>
      <c r="H15" s="154"/>
      <c r="I15" s="83"/>
      <c r="J15" s="477"/>
      <c r="K15" s="83"/>
      <c r="L15" s="83"/>
      <c r="M15" s="83"/>
    </row>
    <row r="16" spans="1:20" s="191" customFormat="1" x14ac:dyDescent="0.2">
      <c r="A16" s="245" t="s">
        <v>808</v>
      </c>
      <c r="B16" s="437">
        <v>33147.983</v>
      </c>
      <c r="C16" s="386">
        <v>0</v>
      </c>
      <c r="D16" s="469">
        <f t="shared" si="0"/>
        <v>33147.983</v>
      </c>
      <c r="E16" s="437">
        <v>123457.24</v>
      </c>
      <c r="F16" s="437">
        <v>0</v>
      </c>
      <c r="G16" s="469">
        <f t="shared" si="1"/>
        <v>123457.24</v>
      </c>
      <c r="H16" s="154"/>
      <c r="I16" s="83"/>
      <c r="J16" s="477"/>
      <c r="K16" s="83"/>
      <c r="L16" s="83"/>
      <c r="M16" s="83"/>
    </row>
    <row r="17" spans="1:13" s="191" customFormat="1" x14ac:dyDescent="0.2">
      <c r="A17" s="245" t="s">
        <v>817</v>
      </c>
      <c r="B17" s="387">
        <v>0</v>
      </c>
      <c r="C17" s="386">
        <v>21235.324000000001</v>
      </c>
      <c r="D17" s="469">
        <f t="shared" si="0"/>
        <v>21235.324000000001</v>
      </c>
      <c r="E17" s="437">
        <v>0</v>
      </c>
      <c r="F17" s="437">
        <v>21422.277000000002</v>
      </c>
      <c r="G17" s="469">
        <f t="shared" si="1"/>
        <v>21422.277000000002</v>
      </c>
      <c r="H17" s="154"/>
      <c r="I17" s="83"/>
      <c r="J17" s="477"/>
      <c r="K17" s="83"/>
      <c r="L17" s="83"/>
      <c r="M17" s="83"/>
    </row>
    <row r="18" spans="1:13" s="191" customFormat="1" x14ac:dyDescent="0.2">
      <c r="A18" s="245" t="s">
        <v>812</v>
      </c>
      <c r="B18" s="387">
        <v>0</v>
      </c>
      <c r="C18" s="386">
        <v>250092.182</v>
      </c>
      <c r="D18" s="469">
        <f t="shared" si="0"/>
        <v>250092.182</v>
      </c>
      <c r="E18" s="437">
        <v>0</v>
      </c>
      <c r="F18" s="437">
        <v>197544.80600000001</v>
      </c>
      <c r="G18" s="469">
        <f t="shared" si="1"/>
        <v>197544.80600000001</v>
      </c>
      <c r="H18" s="154"/>
      <c r="I18" s="83"/>
      <c r="J18" s="477"/>
      <c r="K18" s="83"/>
      <c r="L18" s="83"/>
      <c r="M18" s="83"/>
    </row>
    <row r="19" spans="1:13" s="191" customFormat="1" x14ac:dyDescent="0.2">
      <c r="A19" s="245" t="s">
        <v>814</v>
      </c>
      <c r="B19" s="387">
        <v>0</v>
      </c>
      <c r="C19" s="386">
        <v>14449.41</v>
      </c>
      <c r="D19" s="469">
        <f t="shared" si="0"/>
        <v>14449.41</v>
      </c>
      <c r="E19" s="437">
        <v>0</v>
      </c>
      <c r="F19" s="437">
        <v>5836.6170000000002</v>
      </c>
      <c r="G19" s="469">
        <f t="shared" si="1"/>
        <v>5836.6170000000002</v>
      </c>
      <c r="H19" s="154"/>
      <c r="I19" s="83"/>
      <c r="J19" s="477"/>
      <c r="K19" s="83"/>
      <c r="L19" s="83"/>
      <c r="M19" s="83"/>
    </row>
    <row r="20" spans="1:13" s="191" customFormat="1" x14ac:dyDescent="0.2">
      <c r="A20" s="245" t="s">
        <v>1061</v>
      </c>
      <c r="B20" s="387">
        <v>0</v>
      </c>
      <c r="C20" s="386">
        <v>30339.594000000001</v>
      </c>
      <c r="D20" s="469">
        <f t="shared" si="0"/>
        <v>30339.594000000001</v>
      </c>
      <c r="E20" s="437">
        <v>0</v>
      </c>
      <c r="F20" s="437">
        <v>0</v>
      </c>
      <c r="G20" s="469">
        <f t="shared" si="1"/>
        <v>0</v>
      </c>
      <c r="H20" s="154"/>
      <c r="I20" s="83"/>
      <c r="J20" s="477"/>
      <c r="K20" s="83"/>
      <c r="L20" s="83"/>
      <c r="M20" s="83"/>
    </row>
    <row r="21" spans="1:13" s="191" customFormat="1" x14ac:dyDescent="0.2">
      <c r="A21" s="245" t="s">
        <v>1062</v>
      </c>
      <c r="B21" s="387">
        <v>0</v>
      </c>
      <c r="C21" s="386">
        <v>44090.108999999997</v>
      </c>
      <c r="D21" s="469">
        <f t="shared" si="0"/>
        <v>44090.108999999997</v>
      </c>
      <c r="E21" s="437">
        <v>0</v>
      </c>
      <c r="F21" s="437">
        <v>0</v>
      </c>
      <c r="G21" s="469">
        <f t="shared" si="1"/>
        <v>0</v>
      </c>
      <c r="H21" s="154"/>
      <c r="I21" s="83"/>
      <c r="J21" s="477"/>
      <c r="K21" s="83"/>
      <c r="L21" s="83"/>
      <c r="M21" s="83"/>
    </row>
    <row r="22" spans="1:13" s="191" customFormat="1" x14ac:dyDescent="0.2">
      <c r="A22" s="245" t="s">
        <v>819</v>
      </c>
      <c r="B22" s="387">
        <v>0</v>
      </c>
      <c r="C22" s="386">
        <v>557484.99600000004</v>
      </c>
      <c r="D22" s="469">
        <f t="shared" si="0"/>
        <v>557484.99600000004</v>
      </c>
      <c r="E22" s="437">
        <v>0</v>
      </c>
      <c r="F22" s="437">
        <v>602829.64500000002</v>
      </c>
      <c r="G22" s="469">
        <f t="shared" si="1"/>
        <v>602829.64500000002</v>
      </c>
      <c r="H22" s="154"/>
      <c r="I22" s="83"/>
      <c r="J22" s="477"/>
      <c r="K22" s="83"/>
      <c r="L22" s="83"/>
      <c r="M22" s="83"/>
    </row>
    <row r="23" spans="1:13" s="191" customFormat="1" x14ac:dyDescent="0.2">
      <c r="A23" s="245" t="s">
        <v>140</v>
      </c>
      <c r="B23" s="387">
        <v>0</v>
      </c>
      <c r="C23" s="386">
        <v>507469.88199999998</v>
      </c>
      <c r="D23" s="469">
        <f t="shared" si="0"/>
        <v>507469.88199999998</v>
      </c>
      <c r="E23" s="437">
        <v>0</v>
      </c>
      <c r="F23" s="437">
        <v>391138.71600000001</v>
      </c>
      <c r="G23" s="469">
        <f t="shared" si="1"/>
        <v>391138.71600000001</v>
      </c>
      <c r="H23" s="154"/>
      <c r="I23" s="83"/>
      <c r="J23" s="477"/>
      <c r="K23" s="83"/>
      <c r="L23" s="83"/>
      <c r="M23" s="83"/>
    </row>
    <row r="24" spans="1:13" s="191" customFormat="1" x14ac:dyDescent="0.2">
      <c r="A24" s="245" t="s">
        <v>815</v>
      </c>
      <c r="B24" s="387">
        <v>0</v>
      </c>
      <c r="C24" s="386">
        <v>72327.323000000004</v>
      </c>
      <c r="D24" s="469">
        <f t="shared" si="0"/>
        <v>72327.323000000004</v>
      </c>
      <c r="E24" s="437">
        <v>0</v>
      </c>
      <c r="F24" s="437">
        <v>79595.145999999993</v>
      </c>
      <c r="G24" s="469">
        <f t="shared" si="1"/>
        <v>79595.145999999993</v>
      </c>
      <c r="H24" s="154"/>
      <c r="I24" s="83"/>
      <c r="J24" s="477"/>
      <c r="K24" s="83"/>
      <c r="L24" s="83"/>
      <c r="M24" s="83"/>
    </row>
    <row r="25" spans="1:13" s="191" customFormat="1" x14ac:dyDescent="0.2">
      <c r="A25" s="245" t="s">
        <v>889</v>
      </c>
      <c r="B25" s="387">
        <v>0</v>
      </c>
      <c r="C25" s="386">
        <v>120155.519</v>
      </c>
      <c r="D25" s="469">
        <f t="shared" si="0"/>
        <v>120155.519</v>
      </c>
      <c r="E25" s="437">
        <v>0</v>
      </c>
      <c r="F25" s="437">
        <v>30946.109</v>
      </c>
      <c r="G25" s="469">
        <f t="shared" si="1"/>
        <v>30946.109</v>
      </c>
      <c r="H25" s="154"/>
      <c r="I25" s="83"/>
      <c r="J25" s="477"/>
      <c r="K25" s="83"/>
      <c r="L25" s="83"/>
      <c r="M25" s="83"/>
    </row>
    <row r="26" spans="1:13" s="191" customFormat="1" x14ac:dyDescent="0.2">
      <c r="A26" s="245" t="s">
        <v>136</v>
      </c>
      <c r="B26" s="437">
        <v>0</v>
      </c>
      <c r="C26" s="386">
        <v>1227965.953</v>
      </c>
      <c r="D26" s="469">
        <f t="shared" si="0"/>
        <v>1227965.953</v>
      </c>
      <c r="E26" s="437">
        <v>0</v>
      </c>
      <c r="F26" s="437">
        <v>1377821.737</v>
      </c>
      <c r="G26" s="469">
        <f t="shared" si="1"/>
        <v>1377821.737</v>
      </c>
      <c r="H26" s="154"/>
      <c r="I26" s="83"/>
      <c r="J26" s="477"/>
      <c r="K26" s="83"/>
      <c r="L26" s="83"/>
      <c r="M26" s="83"/>
    </row>
    <row r="27" spans="1:13" s="191" customFormat="1" x14ac:dyDescent="0.2">
      <c r="A27" s="245" t="s">
        <v>822</v>
      </c>
      <c r="B27" s="437">
        <v>0</v>
      </c>
      <c r="C27" s="386">
        <v>115304.269</v>
      </c>
      <c r="D27" s="469">
        <f t="shared" si="0"/>
        <v>115304.269</v>
      </c>
      <c r="E27" s="437">
        <v>0</v>
      </c>
      <c r="F27" s="437">
        <v>62960.985000000001</v>
      </c>
      <c r="G27" s="469">
        <f t="shared" si="1"/>
        <v>62960.985000000001</v>
      </c>
      <c r="H27" s="154"/>
      <c r="I27" s="83"/>
      <c r="J27" s="477"/>
      <c r="K27" s="83"/>
      <c r="L27" s="83"/>
      <c r="M27" s="83"/>
    </row>
    <row r="28" spans="1:13" s="191" customFormat="1" x14ac:dyDescent="0.2">
      <c r="A28" s="245" t="s">
        <v>888</v>
      </c>
      <c r="B28" s="437">
        <v>0</v>
      </c>
      <c r="C28" s="386">
        <v>65722.600999999995</v>
      </c>
      <c r="D28" s="469">
        <f t="shared" si="0"/>
        <v>65722.600999999995</v>
      </c>
      <c r="E28" s="437">
        <v>0</v>
      </c>
      <c r="F28" s="437">
        <v>136424.99000000002</v>
      </c>
      <c r="G28" s="469">
        <f t="shared" si="1"/>
        <v>136424.99000000002</v>
      </c>
      <c r="H28" s="154"/>
      <c r="I28" s="83"/>
      <c r="J28" s="477"/>
      <c r="K28" s="83"/>
      <c r="L28" s="83"/>
      <c r="M28" s="83"/>
    </row>
    <row r="29" spans="1:13" s="191" customFormat="1" x14ac:dyDescent="0.2">
      <c r="A29" s="245" t="s">
        <v>823</v>
      </c>
      <c r="B29" s="437">
        <v>0</v>
      </c>
      <c r="C29" s="386">
        <v>12107723.020000003</v>
      </c>
      <c r="D29" s="469">
        <f t="shared" si="0"/>
        <v>12107723.020000003</v>
      </c>
      <c r="E29" s="437">
        <v>0</v>
      </c>
      <c r="F29" s="437">
        <v>1434060.61</v>
      </c>
      <c r="G29" s="469">
        <f t="shared" si="1"/>
        <v>1434060.61</v>
      </c>
      <c r="H29" s="154"/>
      <c r="I29" s="83"/>
      <c r="J29" s="477"/>
      <c r="K29" s="83"/>
      <c r="L29" s="83"/>
      <c r="M29" s="83"/>
    </row>
    <row r="30" spans="1:13" s="191" customFormat="1" x14ac:dyDescent="0.2">
      <c r="A30" s="245" t="s">
        <v>1055</v>
      </c>
      <c r="B30" s="437">
        <v>0</v>
      </c>
      <c r="C30" s="386">
        <v>0</v>
      </c>
      <c r="D30" s="469">
        <f t="shared" si="0"/>
        <v>0</v>
      </c>
      <c r="E30" s="437">
        <v>0</v>
      </c>
      <c r="F30" s="437">
        <v>2116440.1630000002</v>
      </c>
      <c r="G30" s="469">
        <f t="shared" si="1"/>
        <v>2116440.1630000002</v>
      </c>
      <c r="H30" s="154"/>
      <c r="I30" s="83"/>
      <c r="J30" s="477"/>
      <c r="K30" s="83"/>
      <c r="L30" s="83"/>
      <c r="M30" s="83"/>
    </row>
    <row r="31" spans="1:13" s="191" customFormat="1" x14ac:dyDescent="0.2">
      <c r="A31" s="245" t="s">
        <v>1056</v>
      </c>
      <c r="B31" s="437">
        <v>0</v>
      </c>
      <c r="C31" s="386">
        <v>0</v>
      </c>
      <c r="D31" s="469">
        <f t="shared" si="0"/>
        <v>0</v>
      </c>
      <c r="E31" s="437">
        <v>0</v>
      </c>
      <c r="F31" s="437">
        <v>300.19</v>
      </c>
      <c r="G31" s="469">
        <f t="shared" si="1"/>
        <v>300.19</v>
      </c>
      <c r="H31" s="154"/>
      <c r="I31" s="83"/>
      <c r="J31" s="477"/>
      <c r="K31" s="83"/>
      <c r="L31" s="83"/>
      <c r="M31" s="83"/>
    </row>
    <row r="32" spans="1:13" s="191" customFormat="1" x14ac:dyDescent="0.2">
      <c r="A32" s="245" t="s">
        <v>1057</v>
      </c>
      <c r="B32" s="437">
        <v>0</v>
      </c>
      <c r="C32" s="386">
        <v>0</v>
      </c>
      <c r="D32" s="469">
        <f t="shared" si="0"/>
        <v>0</v>
      </c>
      <c r="E32" s="437">
        <v>0</v>
      </c>
      <c r="F32" s="437">
        <v>597230.55700000003</v>
      </c>
      <c r="G32" s="469">
        <f t="shared" si="1"/>
        <v>597230.55700000003</v>
      </c>
      <c r="H32" s="154"/>
      <c r="I32" s="83"/>
      <c r="J32" s="477"/>
      <c r="K32" s="83"/>
      <c r="L32" s="83"/>
      <c r="M32" s="83"/>
    </row>
    <row r="33" spans="1:14" s="191" customFormat="1" x14ac:dyDescent="0.2">
      <c r="A33" s="245" t="s">
        <v>1065</v>
      </c>
      <c r="B33" s="437">
        <v>0</v>
      </c>
      <c r="C33" s="386">
        <v>45023.637000000002</v>
      </c>
      <c r="D33" s="469">
        <f t="shared" si="0"/>
        <v>45023.637000000002</v>
      </c>
      <c r="E33" s="437">
        <v>0</v>
      </c>
      <c r="F33" s="437">
        <v>48963.637000000002</v>
      </c>
      <c r="G33" s="469">
        <f t="shared" si="1"/>
        <v>48963.637000000002</v>
      </c>
      <c r="H33" s="154"/>
      <c r="I33" s="83"/>
      <c r="J33" s="477"/>
      <c r="K33" s="83"/>
      <c r="L33" s="83"/>
      <c r="M33" s="83"/>
    </row>
    <row r="34" spans="1:14" s="191" customFormat="1" x14ac:dyDescent="0.2">
      <c r="A34" s="245" t="s">
        <v>825</v>
      </c>
      <c r="B34" s="437">
        <v>0</v>
      </c>
      <c r="C34" s="386">
        <v>0</v>
      </c>
      <c r="D34" s="469">
        <f t="shared" si="0"/>
        <v>0</v>
      </c>
      <c r="E34" s="437">
        <v>0</v>
      </c>
      <c r="F34" s="437">
        <v>243159.79800000001</v>
      </c>
      <c r="G34" s="469">
        <f t="shared" si="1"/>
        <v>243159.79800000001</v>
      </c>
      <c r="H34" s="154"/>
      <c r="I34" s="83"/>
      <c r="J34" s="477"/>
      <c r="K34" s="83"/>
      <c r="L34" s="83"/>
      <c r="M34" s="83"/>
    </row>
    <row r="35" spans="1:14" s="191" customFormat="1" x14ac:dyDescent="0.2">
      <c r="A35" s="572" t="s">
        <v>137</v>
      </c>
      <c r="B35" s="437">
        <v>0</v>
      </c>
      <c r="C35" s="386">
        <v>12271135.901000001</v>
      </c>
      <c r="D35" s="469">
        <f t="shared" si="0"/>
        <v>12271135.901000001</v>
      </c>
      <c r="E35" s="437">
        <v>0</v>
      </c>
      <c r="F35" s="437">
        <v>7381677.7339999992</v>
      </c>
      <c r="G35" s="469">
        <f t="shared" si="1"/>
        <v>7381677.7339999992</v>
      </c>
      <c r="H35" s="154"/>
      <c r="I35" s="83"/>
      <c r="J35" s="477"/>
      <c r="K35" s="83"/>
      <c r="L35" s="83"/>
      <c r="M35" s="83"/>
    </row>
    <row r="36" spans="1:14" s="191" customFormat="1" x14ac:dyDescent="0.2">
      <c r="A36" s="245" t="s">
        <v>826</v>
      </c>
      <c r="B36" s="437">
        <v>0</v>
      </c>
      <c r="C36" s="386">
        <v>461905.87199999997</v>
      </c>
      <c r="D36" s="469">
        <f t="shared" si="0"/>
        <v>461905.87199999997</v>
      </c>
      <c r="E36" s="437">
        <v>0</v>
      </c>
      <c r="F36" s="437">
        <v>624725.15700000001</v>
      </c>
      <c r="G36" s="469">
        <f t="shared" si="1"/>
        <v>624725.15700000001</v>
      </c>
      <c r="H36" s="154"/>
      <c r="I36" s="83"/>
      <c r="J36" s="477"/>
      <c r="K36" s="83"/>
      <c r="L36" s="83"/>
      <c r="M36" s="83"/>
    </row>
    <row r="37" spans="1:14" s="191" customFormat="1" x14ac:dyDescent="0.2">
      <c r="A37" s="245" t="s">
        <v>813</v>
      </c>
      <c r="B37" s="437">
        <v>0</v>
      </c>
      <c r="C37" s="386">
        <v>180358.231</v>
      </c>
      <c r="D37" s="469">
        <f t="shared" si="0"/>
        <v>180358.231</v>
      </c>
      <c r="E37" s="437">
        <v>0</v>
      </c>
      <c r="F37" s="437">
        <v>48748.633000000002</v>
      </c>
      <c r="G37" s="469">
        <f t="shared" si="1"/>
        <v>48748.633000000002</v>
      </c>
      <c r="H37" s="154"/>
      <c r="I37" s="83"/>
      <c r="J37" s="477"/>
      <c r="K37" s="83"/>
      <c r="L37" s="83"/>
      <c r="M37" s="83"/>
    </row>
    <row r="38" spans="1:14" s="191" customFormat="1" x14ac:dyDescent="0.2">
      <c r="A38" s="245" t="s">
        <v>820</v>
      </c>
      <c r="B38" s="437">
        <v>0</v>
      </c>
      <c r="C38" s="386">
        <v>1112200.2949999999</v>
      </c>
      <c r="D38" s="469">
        <f t="shared" si="0"/>
        <v>1112200.2949999999</v>
      </c>
      <c r="E38" s="437">
        <v>0</v>
      </c>
      <c r="F38" s="437">
        <v>817554.35000000009</v>
      </c>
      <c r="G38" s="469">
        <f t="shared" si="1"/>
        <v>817554.35000000009</v>
      </c>
      <c r="H38" s="154"/>
      <c r="I38" s="83"/>
      <c r="J38" s="477"/>
      <c r="K38" s="83"/>
      <c r="L38" s="83"/>
      <c r="M38" s="83"/>
    </row>
    <row r="39" spans="1:14" s="191" customFormat="1" x14ac:dyDescent="0.2">
      <c r="A39" s="245" t="s">
        <v>824</v>
      </c>
      <c r="B39" s="437">
        <v>0</v>
      </c>
      <c r="C39" s="386">
        <v>15273.864</v>
      </c>
      <c r="D39" s="469">
        <f t="shared" si="0"/>
        <v>15273.864</v>
      </c>
      <c r="E39" s="437">
        <v>0</v>
      </c>
      <c r="F39" s="437">
        <v>4227.2719999999999</v>
      </c>
      <c r="G39" s="469">
        <f t="shared" si="1"/>
        <v>4227.2719999999999</v>
      </c>
      <c r="H39" s="154"/>
      <c r="I39" s="83"/>
      <c r="J39" s="477"/>
      <c r="K39" s="83"/>
      <c r="L39" s="83"/>
      <c r="M39" s="83"/>
    </row>
    <row r="40" spans="1:14" s="191" customFormat="1" x14ac:dyDescent="0.2">
      <c r="A40" s="245" t="s">
        <v>138</v>
      </c>
      <c r="B40" s="437">
        <v>0</v>
      </c>
      <c r="C40" s="386">
        <v>511560.19</v>
      </c>
      <c r="D40" s="469">
        <f t="shared" si="0"/>
        <v>511560.19</v>
      </c>
      <c r="E40" s="437">
        <v>0</v>
      </c>
      <c r="F40" s="437">
        <v>465136.19099999999</v>
      </c>
      <c r="G40" s="469">
        <f t="shared" si="1"/>
        <v>465136.19099999999</v>
      </c>
      <c r="H40" s="154"/>
      <c r="I40" s="83"/>
      <c r="J40" s="477"/>
      <c r="K40" s="83"/>
      <c r="L40" s="83"/>
      <c r="M40" s="83"/>
    </row>
    <row r="41" spans="1:14" s="191" customFormat="1" x14ac:dyDescent="0.2">
      <c r="A41" s="245" t="s">
        <v>139</v>
      </c>
      <c r="B41" s="437">
        <v>0</v>
      </c>
      <c r="C41" s="386">
        <v>3001145.3689999999</v>
      </c>
      <c r="D41" s="469">
        <f t="shared" si="0"/>
        <v>3001145.3689999999</v>
      </c>
      <c r="E41" s="437">
        <v>0</v>
      </c>
      <c r="F41" s="437">
        <v>2370537.6720000003</v>
      </c>
      <c r="G41" s="469">
        <f t="shared" si="1"/>
        <v>2370537.6720000003</v>
      </c>
      <c r="H41" s="154"/>
      <c r="I41" s="83"/>
      <c r="J41" s="477"/>
      <c r="K41" s="83"/>
      <c r="L41" s="83"/>
      <c r="M41" s="83"/>
    </row>
    <row r="42" spans="1:14" s="191" customFormat="1" x14ac:dyDescent="0.2">
      <c r="A42" s="245" t="s">
        <v>816</v>
      </c>
      <c r="B42" s="387">
        <v>0</v>
      </c>
      <c r="C42" s="386">
        <v>49895.680999999997</v>
      </c>
      <c r="D42" s="469">
        <f t="shared" si="0"/>
        <v>49895.680999999997</v>
      </c>
      <c r="E42" s="437">
        <v>0</v>
      </c>
      <c r="F42" s="437">
        <v>54401.942999999999</v>
      </c>
      <c r="G42" s="469">
        <f t="shared" si="1"/>
        <v>54401.942999999999</v>
      </c>
      <c r="H42" s="154"/>
      <c r="I42" s="83"/>
      <c r="J42" s="477"/>
      <c r="K42" s="83"/>
      <c r="L42" s="83"/>
      <c r="M42" s="83"/>
    </row>
    <row r="43" spans="1:14" s="191" customFormat="1" x14ac:dyDescent="0.2">
      <c r="A43" s="245" t="s">
        <v>821</v>
      </c>
      <c r="B43" s="387">
        <v>0</v>
      </c>
      <c r="C43" s="386">
        <v>11661.428</v>
      </c>
      <c r="D43" s="469">
        <f t="shared" si="0"/>
        <v>11661.428</v>
      </c>
      <c r="E43" s="437">
        <v>0</v>
      </c>
      <c r="F43" s="437">
        <v>11736.09</v>
      </c>
      <c r="G43" s="469">
        <f t="shared" si="1"/>
        <v>11736.09</v>
      </c>
      <c r="H43" s="154"/>
      <c r="I43" s="83"/>
      <c r="J43" s="477"/>
      <c r="K43" s="83"/>
      <c r="L43" s="83"/>
      <c r="M43" s="83"/>
    </row>
    <row r="44" spans="1:14" s="191" customFormat="1" x14ac:dyDescent="0.2">
      <c r="A44" s="245" t="s">
        <v>818</v>
      </c>
      <c r="B44" s="387">
        <v>0</v>
      </c>
      <c r="C44" s="386">
        <v>12930.400000000001</v>
      </c>
      <c r="D44" s="469">
        <f t="shared" si="0"/>
        <v>12930.400000000001</v>
      </c>
      <c r="E44" s="437">
        <v>0</v>
      </c>
      <c r="F44" s="437">
        <v>8396.7919999999995</v>
      </c>
      <c r="G44" s="469">
        <f t="shared" si="1"/>
        <v>8396.7919999999995</v>
      </c>
      <c r="H44" s="154"/>
      <c r="I44" s="83"/>
      <c r="J44" s="477"/>
      <c r="K44" s="83"/>
      <c r="L44" s="83"/>
      <c r="M44" s="83"/>
      <c r="N44" s="83"/>
    </row>
    <row r="45" spans="1:14" s="191" customFormat="1" x14ac:dyDescent="0.2">
      <c r="A45" s="245" t="s">
        <v>895</v>
      </c>
      <c r="B45" s="387">
        <v>0</v>
      </c>
      <c r="C45" s="386">
        <v>742910.99399999995</v>
      </c>
      <c r="D45" s="469">
        <f t="shared" si="0"/>
        <v>742910.99399999995</v>
      </c>
      <c r="E45" s="437">
        <v>0</v>
      </c>
      <c r="F45" s="437">
        <v>81690.983999999997</v>
      </c>
      <c r="G45" s="469">
        <f t="shared" si="1"/>
        <v>81690.983999999997</v>
      </c>
      <c r="H45" s="154"/>
      <c r="I45" s="83"/>
      <c r="J45" s="477"/>
      <c r="K45" s="83"/>
      <c r="L45" s="83"/>
      <c r="M45" s="83"/>
      <c r="N45" s="83"/>
    </row>
    <row r="46" spans="1:14" s="191" customFormat="1" ht="13.5" thickBot="1" x14ac:dyDescent="0.25">
      <c r="A46" s="246" t="s">
        <v>3</v>
      </c>
      <c r="B46" s="614">
        <f t="shared" ref="B46:G46" si="2">-SUM(B12:B45)</f>
        <v>-323718.58799999999</v>
      </c>
      <c r="C46" s="614">
        <f t="shared" si="2"/>
        <v>-33550362.044000007</v>
      </c>
      <c r="D46" s="614">
        <f t="shared" si="2"/>
        <v>-33874080.632000007</v>
      </c>
      <c r="E46" s="614">
        <f t="shared" si="2"/>
        <v>-626829.76</v>
      </c>
      <c r="F46" s="614">
        <f t="shared" si="2"/>
        <v>-19215508.800999999</v>
      </c>
      <c r="G46" s="614">
        <f t="shared" si="2"/>
        <v>-19842338.561000004</v>
      </c>
      <c r="H46" s="154"/>
      <c r="I46" s="83"/>
      <c r="J46" s="477"/>
      <c r="K46" s="83"/>
      <c r="L46" s="83"/>
      <c r="M46" s="83"/>
      <c r="N46" s="83"/>
    </row>
    <row r="47" spans="1:14" s="191" customFormat="1" x14ac:dyDescent="0.2">
      <c r="A47" s="83"/>
      <c r="B47" s="247"/>
      <c r="C47" s="247"/>
      <c r="D47" s="247"/>
      <c r="E47" s="83"/>
      <c r="F47" s="83"/>
      <c r="G47" s="83"/>
      <c r="H47" s="154"/>
      <c r="I47" s="83"/>
      <c r="J47" s="477"/>
      <c r="K47" s="83"/>
      <c r="L47" s="83"/>
      <c r="M47" s="83"/>
      <c r="N47" s="83"/>
    </row>
    <row r="48" spans="1:14" s="191" customFormat="1" x14ac:dyDescent="0.2">
      <c r="A48" s="83"/>
      <c r="B48" s="83"/>
      <c r="C48" s="477"/>
      <c r="D48" s="83"/>
      <c r="E48" s="83"/>
      <c r="F48" s="83"/>
      <c r="G48" s="83"/>
      <c r="H48" s="154"/>
      <c r="I48" s="83"/>
      <c r="J48" s="477"/>
      <c r="K48" s="83"/>
      <c r="L48" s="83"/>
      <c r="M48" s="83"/>
      <c r="N48" s="83"/>
    </row>
    <row r="49" spans="1:15" s="191" customFormat="1" x14ac:dyDescent="0.2">
      <c r="A49" s="83"/>
      <c r="B49" s="83"/>
      <c r="C49" s="83"/>
      <c r="D49" s="83"/>
      <c r="E49" s="83"/>
      <c r="F49" s="83"/>
      <c r="G49" s="154"/>
      <c r="H49" s="154"/>
      <c r="I49" s="83"/>
      <c r="J49" s="477"/>
      <c r="K49" s="83"/>
      <c r="L49" s="83"/>
      <c r="M49" s="83"/>
      <c r="N49" s="83"/>
    </row>
    <row r="50" spans="1:15" s="191" customFormat="1" x14ac:dyDescent="0.2">
      <c r="A50" s="83"/>
      <c r="B50" s="83"/>
      <c r="C50" s="83"/>
      <c r="D50" s="83"/>
      <c r="E50" s="83"/>
      <c r="F50" s="83"/>
      <c r="G50" s="154"/>
      <c r="H50" s="154"/>
      <c r="I50" s="83"/>
      <c r="J50" s="477"/>
      <c r="K50" s="83"/>
      <c r="L50" s="83"/>
      <c r="M50" s="83"/>
      <c r="N50" s="83"/>
    </row>
    <row r="51" spans="1:15" s="191" customFormat="1" x14ac:dyDescent="0.2">
      <c r="A51" s="83"/>
      <c r="B51" s="83"/>
      <c r="C51" s="83"/>
      <c r="D51" s="83"/>
      <c r="E51" s="83"/>
      <c r="F51" s="83"/>
      <c r="G51" s="83"/>
      <c r="H51" s="154"/>
      <c r="I51" s="83"/>
      <c r="J51" s="477"/>
      <c r="K51" s="83"/>
      <c r="L51" s="83"/>
      <c r="M51" s="83"/>
      <c r="N51" s="83"/>
    </row>
    <row r="52" spans="1:15" s="191" customFormat="1" x14ac:dyDescent="0.2">
      <c r="A52" s="83"/>
      <c r="B52" s="83"/>
      <c r="C52" s="83"/>
      <c r="D52" s="83"/>
      <c r="E52" s="83"/>
      <c r="F52" s="83"/>
      <c r="G52" s="83"/>
      <c r="H52" s="154"/>
      <c r="I52" s="83"/>
      <c r="J52" s="477"/>
      <c r="K52" s="83"/>
      <c r="L52" s="83"/>
      <c r="M52" s="83"/>
      <c r="N52" s="83"/>
    </row>
    <row r="53" spans="1:15" s="191" customFormat="1" x14ac:dyDescent="0.2">
      <c r="A53" s="83"/>
      <c r="B53" s="83"/>
      <c r="C53" s="83"/>
      <c r="D53" s="83"/>
      <c r="E53" s="83"/>
      <c r="F53" s="83"/>
      <c r="G53" s="83"/>
      <c r="H53" s="154"/>
      <c r="I53" s="83"/>
      <c r="J53" s="477"/>
      <c r="K53" s="83"/>
      <c r="L53" s="83"/>
      <c r="M53" s="83"/>
      <c r="N53" s="83"/>
    </row>
    <row r="54" spans="1:15" s="191" customFormat="1" x14ac:dyDescent="0.2">
      <c r="A54" s="83"/>
      <c r="B54" s="83"/>
      <c r="C54" s="83"/>
      <c r="D54" s="83"/>
      <c r="E54" s="83"/>
      <c r="F54" s="83"/>
      <c r="G54" s="83"/>
      <c r="H54" s="154"/>
      <c r="I54" s="83"/>
      <c r="J54" s="477"/>
      <c r="K54" s="83"/>
      <c r="L54" s="83"/>
      <c r="M54" s="83"/>
      <c r="N54" s="83"/>
    </row>
    <row r="55" spans="1:15" s="191" customFormat="1" x14ac:dyDescent="0.2">
      <c r="A55" s="199"/>
      <c r="B55" s="199"/>
      <c r="C55" s="248"/>
      <c r="D55" s="248"/>
      <c r="E55" s="248"/>
      <c r="F55" s="248"/>
      <c r="G55" s="199"/>
      <c r="H55" s="154"/>
      <c r="I55" s="83"/>
      <c r="J55" s="477"/>
      <c r="K55" s="83"/>
      <c r="L55" s="83"/>
      <c r="M55" s="83"/>
      <c r="N55" s="83"/>
    </row>
    <row r="56" spans="1:15" s="191" customFormat="1" x14ac:dyDescent="0.2">
      <c r="A56" s="199"/>
      <c r="B56" s="199"/>
      <c r="C56" s="248"/>
      <c r="D56" s="248"/>
      <c r="E56" s="248"/>
      <c r="F56" s="248"/>
      <c r="G56" s="199"/>
      <c r="H56" s="154"/>
      <c r="I56" s="83"/>
      <c r="J56" s="477"/>
      <c r="K56" s="83"/>
      <c r="L56" s="83"/>
      <c r="M56" s="83"/>
      <c r="N56" s="83"/>
    </row>
    <row r="57" spans="1:15" s="248" customFormat="1" x14ac:dyDescent="0.2">
      <c r="A57" s="53"/>
      <c r="B57" s="53"/>
      <c r="C57" s="53"/>
      <c r="D57" s="53"/>
      <c r="E57" s="53"/>
      <c r="F57" s="53"/>
      <c r="G57" s="53"/>
      <c r="H57" s="154"/>
      <c r="I57" s="83"/>
      <c r="J57" s="477"/>
      <c r="K57" s="199"/>
      <c r="L57" s="199"/>
      <c r="M57" s="199"/>
      <c r="N57" s="199"/>
      <c r="O57" s="199"/>
    </row>
    <row r="58" spans="1:15" s="248" customFormat="1" x14ac:dyDescent="0.2">
      <c r="A58" s="53"/>
      <c r="B58" s="53"/>
      <c r="C58" s="53"/>
      <c r="D58" s="53"/>
      <c r="E58" s="53"/>
      <c r="F58" s="53"/>
      <c r="G58" s="53"/>
      <c r="H58" s="154"/>
      <c r="I58" s="83"/>
      <c r="J58" s="477"/>
      <c r="K58" s="199"/>
      <c r="L58" s="199"/>
      <c r="M58" s="199"/>
      <c r="N58" s="199"/>
      <c r="O58" s="199"/>
    </row>
    <row r="59" spans="1:15" x14ac:dyDescent="0.2">
      <c r="H59" s="154"/>
      <c r="I59" s="83"/>
      <c r="J59" s="477"/>
    </row>
    <row r="60" spans="1:15" x14ac:dyDescent="0.2">
      <c r="H60" s="154"/>
      <c r="I60" s="83"/>
      <c r="J60" s="477"/>
    </row>
    <row r="61" spans="1:15" x14ac:dyDescent="0.2">
      <c r="H61" s="154"/>
      <c r="I61" s="83"/>
      <c r="J61" s="477"/>
    </row>
    <row r="62" spans="1:15" x14ac:dyDescent="0.2">
      <c r="H62" s="154"/>
      <c r="I62" s="83"/>
      <c r="J62" s="477"/>
    </row>
    <row r="63" spans="1:15" x14ac:dyDescent="0.2">
      <c r="H63" s="154"/>
      <c r="I63" s="83"/>
      <c r="J63" s="477"/>
    </row>
    <row r="64" spans="1:15" x14ac:dyDescent="0.2">
      <c r="H64" s="154"/>
      <c r="I64" s="83"/>
      <c r="J64" s="477"/>
    </row>
    <row r="65" spans="8:10" x14ac:dyDescent="0.2">
      <c r="H65" s="154"/>
      <c r="I65" s="83"/>
      <c r="J65" s="477"/>
    </row>
    <row r="66" spans="8:10" x14ac:dyDescent="0.2">
      <c r="H66" s="154"/>
      <c r="I66" s="83"/>
      <c r="J66" s="477"/>
    </row>
    <row r="67" spans="8:10" x14ac:dyDescent="0.2">
      <c r="H67" s="154"/>
      <c r="I67" s="83"/>
      <c r="J67" s="477"/>
    </row>
    <row r="68" spans="8:10" x14ac:dyDescent="0.2">
      <c r="H68" s="154"/>
      <c r="I68" s="83"/>
      <c r="J68" s="477"/>
    </row>
    <row r="69" spans="8:10" x14ac:dyDescent="0.2">
      <c r="H69" s="154"/>
      <c r="I69" s="83"/>
      <c r="J69" s="477"/>
    </row>
    <row r="70" spans="8:10" x14ac:dyDescent="0.2">
      <c r="H70" s="154"/>
      <c r="I70" s="83"/>
      <c r="J70" s="477"/>
    </row>
    <row r="71" spans="8:10" x14ac:dyDescent="0.2">
      <c r="H71" s="154"/>
      <c r="I71" s="83"/>
      <c r="J71" s="477"/>
    </row>
    <row r="72" spans="8:10" x14ac:dyDescent="0.2">
      <c r="H72" s="154"/>
      <c r="I72" s="83"/>
      <c r="J72" s="477"/>
    </row>
    <row r="73" spans="8:10" x14ac:dyDescent="0.2">
      <c r="H73" s="154"/>
      <c r="I73" s="83"/>
      <c r="J73" s="477"/>
    </row>
    <row r="74" spans="8:10" x14ac:dyDescent="0.2">
      <c r="H74" s="154"/>
      <c r="I74" s="83"/>
      <c r="J74" s="477"/>
    </row>
    <row r="75" spans="8:10" x14ac:dyDescent="0.2">
      <c r="H75" s="154"/>
      <c r="I75" s="83"/>
      <c r="J75" s="477"/>
    </row>
    <row r="76" spans="8:10" x14ac:dyDescent="0.2">
      <c r="H76" s="154"/>
      <c r="I76" s="83"/>
      <c r="J76" s="477"/>
    </row>
    <row r="77" spans="8:10" x14ac:dyDescent="0.2">
      <c r="H77" s="154"/>
      <c r="I77" s="83"/>
      <c r="J77" s="477"/>
    </row>
    <row r="78" spans="8:10" x14ac:dyDescent="0.2">
      <c r="H78" s="154"/>
      <c r="I78" s="83"/>
      <c r="J78" s="477"/>
    </row>
    <row r="79" spans="8:10" x14ac:dyDescent="0.2">
      <c r="H79" s="154"/>
      <c r="I79" s="83"/>
      <c r="J79" s="477"/>
    </row>
    <row r="80" spans="8:10" x14ac:dyDescent="0.2">
      <c r="H80" s="154"/>
      <c r="I80" s="83"/>
      <c r="J80" s="477"/>
    </row>
    <row r="81" spans="8:10" x14ac:dyDescent="0.2">
      <c r="H81" s="154"/>
      <c r="I81" s="83"/>
      <c r="J81" s="477"/>
    </row>
    <row r="82" spans="8:10" x14ac:dyDescent="0.2">
      <c r="H82" s="154"/>
      <c r="I82" s="83"/>
      <c r="J82" s="477"/>
    </row>
    <row r="83" spans="8:10" x14ac:dyDescent="0.2">
      <c r="H83" s="154"/>
      <c r="I83" s="83"/>
      <c r="J83" s="477"/>
    </row>
    <row r="84" spans="8:10" x14ac:dyDescent="0.2">
      <c r="H84" s="154"/>
      <c r="I84" s="83"/>
      <c r="J84" s="477"/>
    </row>
    <row r="85" spans="8:10" x14ac:dyDescent="0.2">
      <c r="H85" s="154"/>
      <c r="I85" s="83"/>
      <c r="J85" s="477"/>
    </row>
    <row r="86" spans="8:10" x14ac:dyDescent="0.2">
      <c r="H86" s="154"/>
      <c r="I86" s="83"/>
      <c r="J86" s="477"/>
    </row>
    <row r="87" spans="8:10" x14ac:dyDescent="0.2">
      <c r="H87" s="154"/>
      <c r="I87" s="83"/>
      <c r="J87" s="477"/>
    </row>
    <row r="88" spans="8:10" x14ac:dyDescent="0.2">
      <c r="H88" s="154"/>
      <c r="I88" s="83"/>
      <c r="J88" s="477"/>
    </row>
    <row r="89" spans="8:10" x14ac:dyDescent="0.2">
      <c r="H89" s="154"/>
      <c r="I89" s="83"/>
      <c r="J89" s="477"/>
    </row>
    <row r="90" spans="8:10" x14ac:dyDescent="0.2">
      <c r="H90" s="154"/>
      <c r="I90" s="83"/>
      <c r="J90" s="477"/>
    </row>
    <row r="91" spans="8:10" x14ac:dyDescent="0.2">
      <c r="H91" s="154"/>
      <c r="I91" s="83"/>
      <c r="J91" s="477"/>
    </row>
    <row r="92" spans="8:10" x14ac:dyDescent="0.2">
      <c r="H92" s="154"/>
      <c r="I92" s="83"/>
      <c r="J92" s="477"/>
    </row>
    <row r="93" spans="8:10" x14ac:dyDescent="0.2">
      <c r="H93" s="154"/>
      <c r="I93" s="83"/>
      <c r="J93" s="477"/>
    </row>
    <row r="94" spans="8:10" x14ac:dyDescent="0.2">
      <c r="H94" s="154"/>
      <c r="I94" s="83"/>
      <c r="J94" s="477"/>
    </row>
    <row r="95" spans="8:10" x14ac:dyDescent="0.2">
      <c r="H95" s="154"/>
      <c r="I95" s="83"/>
      <c r="J95" s="477"/>
    </row>
    <row r="96" spans="8:10" x14ac:dyDescent="0.2">
      <c r="H96" s="154"/>
      <c r="I96" s="83"/>
      <c r="J96" s="477"/>
    </row>
    <row r="97" spans="8:10" x14ac:dyDescent="0.2">
      <c r="H97" s="154"/>
      <c r="I97" s="83"/>
      <c r="J97" s="477"/>
    </row>
    <row r="98" spans="8:10" x14ac:dyDescent="0.2">
      <c r="H98" s="154"/>
      <c r="I98" s="83"/>
      <c r="J98" s="477"/>
    </row>
    <row r="99" spans="8:10" x14ac:dyDescent="0.2">
      <c r="I99" s="83"/>
      <c r="J99" s="477"/>
    </row>
    <row r="100" spans="8:10" x14ac:dyDescent="0.2">
      <c r="J100" s="477"/>
    </row>
    <row r="101" spans="8:10" x14ac:dyDescent="0.2">
      <c r="J101" s="477"/>
    </row>
    <row r="102" spans="8:10" x14ac:dyDescent="0.2">
      <c r="J102" s="477"/>
    </row>
    <row r="103" spans="8:10" x14ac:dyDescent="0.2">
      <c r="J103" s="477"/>
    </row>
    <row r="104" spans="8:10" x14ac:dyDescent="0.2">
      <c r="J104" s="477"/>
    </row>
    <row r="105" spans="8:10" x14ac:dyDescent="0.2">
      <c r="J105" s="477"/>
    </row>
  </sheetData>
  <sortState xmlns:xlrd2="http://schemas.microsoft.com/office/spreadsheetml/2017/richdata2" ref="H17:I39">
    <sortCondition ref="H17:H39"/>
  </sortState>
  <mergeCells count="3">
    <mergeCell ref="A10:A11"/>
    <mergeCell ref="B10:D10"/>
    <mergeCell ref="E10:G10"/>
  </mergeCells>
  <hyperlinks>
    <hyperlink ref="G1" location="ER!A1" display="ER" xr:uid="{00000000-0004-0000-1F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Hoja33">
    <tabColor rgb="FF92D050"/>
    <pageSetUpPr fitToPage="1"/>
  </sheetPr>
  <dimension ref="A1:S41"/>
  <sheetViews>
    <sheetView showGridLines="0" zoomScale="90" zoomScaleNormal="90" workbookViewId="0">
      <selection activeCell="G23" sqref="G23"/>
    </sheetView>
  </sheetViews>
  <sheetFormatPr baseColWidth="10" defaultColWidth="11.42578125" defaultRowHeight="12.75" x14ac:dyDescent="0.2"/>
  <cols>
    <col min="1" max="1" width="38" style="53" customWidth="1"/>
    <col min="2" max="2" width="15.28515625" style="53" customWidth="1"/>
    <col min="3" max="3" width="16.7109375" style="53" customWidth="1"/>
    <col min="4" max="4" width="4.85546875" style="53" customWidth="1"/>
    <col min="5" max="5" width="27.7109375" style="53" customWidth="1"/>
    <col min="6" max="6" width="15.140625" style="53" customWidth="1"/>
    <col min="7" max="7" width="16.42578125" style="53" customWidth="1"/>
    <col min="8" max="8" width="11.42578125" style="53"/>
    <col min="9" max="9" width="13.7109375" style="238" bestFit="1" customWidth="1"/>
    <col min="10" max="15" width="11.42578125" style="53"/>
    <col min="16" max="16384" width="11.42578125" style="212"/>
  </cols>
  <sheetData>
    <row r="1" spans="1:19" x14ac:dyDescent="0.2">
      <c r="A1" s="53" t="str">
        <f>Indice!C1</f>
        <v>GRUPO VAZQUEZ S.A.E.</v>
      </c>
      <c r="E1" s="198" t="s">
        <v>105</v>
      </c>
    </row>
    <row r="5" spans="1:19" x14ac:dyDescent="0.2">
      <c r="A5" s="709" t="s">
        <v>233</v>
      </c>
      <c r="B5" s="709"/>
      <c r="C5" s="709"/>
      <c r="D5" s="709"/>
      <c r="E5" s="709"/>
      <c r="F5" s="230"/>
      <c r="G5" s="230"/>
      <c r="P5" s="53"/>
      <c r="Q5" s="53"/>
      <c r="R5" s="53"/>
      <c r="S5" s="53"/>
    </row>
    <row r="6" spans="1:19" x14ac:dyDescent="0.2">
      <c r="A6" s="253" t="s">
        <v>179</v>
      </c>
      <c r="B6" s="710"/>
      <c r="C6" s="710"/>
      <c r="D6" s="69"/>
      <c r="E6" s="69"/>
      <c r="F6" s="71"/>
      <c r="P6" s="53"/>
      <c r="Q6" s="53"/>
      <c r="R6" s="53"/>
      <c r="S6" s="53"/>
    </row>
    <row r="7" spans="1:19" x14ac:dyDescent="0.2">
      <c r="A7" s="175"/>
      <c r="D7" s="69"/>
      <c r="E7" s="69"/>
      <c r="F7" s="71"/>
      <c r="P7" s="53"/>
      <c r="Q7" s="53"/>
      <c r="R7" s="53"/>
      <c r="S7" s="53"/>
    </row>
    <row r="8" spans="1:19" x14ac:dyDescent="0.2">
      <c r="A8" s="72" t="s">
        <v>113</v>
      </c>
      <c r="B8" s="463" t="s">
        <v>1075</v>
      </c>
      <c r="C8" s="463" t="s">
        <v>949</v>
      </c>
      <c r="D8" s="69"/>
      <c r="E8" s="72" t="s">
        <v>181</v>
      </c>
      <c r="F8" s="463" t="s">
        <v>1075</v>
      </c>
      <c r="G8" s="463" t="s">
        <v>949</v>
      </c>
      <c r="P8" s="53"/>
      <c r="Q8" s="53"/>
      <c r="R8" s="53"/>
      <c r="S8" s="53"/>
    </row>
    <row r="9" spans="1:19" x14ac:dyDescent="0.2">
      <c r="A9" s="175" t="s">
        <v>839</v>
      </c>
      <c r="B9" s="388">
        <v>2269653.2850000001</v>
      </c>
      <c r="C9" s="388">
        <v>10580709.943</v>
      </c>
      <c r="D9" s="388"/>
      <c r="E9" s="388" t="s">
        <v>828</v>
      </c>
      <c r="F9" s="388">
        <v>-742544.52899999998</v>
      </c>
      <c r="G9" s="388">
        <v>-64507.35</v>
      </c>
      <c r="H9" s="30"/>
      <c r="P9" s="53"/>
      <c r="Q9" s="53"/>
      <c r="R9" s="53"/>
      <c r="S9" s="53"/>
    </row>
    <row r="10" spans="1:19" x14ac:dyDescent="0.2">
      <c r="A10" s="175" t="s">
        <v>887</v>
      </c>
      <c r="B10" s="388">
        <v>97076.517000000007</v>
      </c>
      <c r="C10" s="388">
        <v>280421.54300000001</v>
      </c>
      <c r="D10" s="388"/>
      <c r="E10" s="388" t="s">
        <v>829</v>
      </c>
      <c r="F10" s="388">
        <v>-3484527.7420000001</v>
      </c>
      <c r="G10" s="388">
        <v>-2258074.1370000001</v>
      </c>
      <c r="H10" s="30"/>
      <c r="P10" s="53"/>
      <c r="Q10" s="53"/>
      <c r="R10" s="53"/>
      <c r="S10" s="53"/>
    </row>
    <row r="11" spans="1:19" x14ac:dyDescent="0.2">
      <c r="A11" s="53" t="s">
        <v>1058</v>
      </c>
      <c r="B11" s="388">
        <v>97731.938999999998</v>
      </c>
      <c r="C11" s="388">
        <v>1063971.3090000001</v>
      </c>
      <c r="D11" s="388"/>
      <c r="E11" s="388" t="s">
        <v>830</v>
      </c>
      <c r="F11" s="388">
        <v>0</v>
      </c>
      <c r="G11" s="388">
        <v>0</v>
      </c>
      <c r="H11" s="30"/>
      <c r="P11" s="53"/>
      <c r="Q11" s="53"/>
      <c r="R11" s="53"/>
      <c r="S11" s="53"/>
    </row>
    <row r="12" spans="1:19" x14ac:dyDescent="0.2">
      <c r="A12" s="72" t="s">
        <v>3</v>
      </c>
      <c r="B12" s="389">
        <f>SUM($B$9:B11)</f>
        <v>2464461.7409999999</v>
      </c>
      <c r="C12" s="389">
        <f>SUM($C$9:C11)</f>
        <v>11925102.795</v>
      </c>
      <c r="D12" s="388"/>
      <c r="E12" s="388" t="s">
        <v>872</v>
      </c>
      <c r="F12" s="388">
        <v>-595991.08600000001</v>
      </c>
      <c r="G12" s="388">
        <v>0</v>
      </c>
      <c r="H12" s="30"/>
      <c r="P12" s="53"/>
      <c r="Q12" s="53"/>
      <c r="R12" s="53"/>
      <c r="S12" s="53"/>
    </row>
    <row r="13" spans="1:19" x14ac:dyDescent="0.2">
      <c r="A13" s="12"/>
      <c r="B13" s="390"/>
      <c r="C13" s="390"/>
      <c r="D13" s="388"/>
      <c r="E13" s="388" t="s">
        <v>1066</v>
      </c>
      <c r="F13" s="388">
        <v>0</v>
      </c>
      <c r="G13" s="388">
        <v>-5051873.2740000002</v>
      </c>
      <c r="P13" s="53"/>
      <c r="Q13" s="53"/>
      <c r="R13" s="53"/>
      <c r="S13" s="53"/>
    </row>
    <row r="14" spans="1:19" x14ac:dyDescent="0.2">
      <c r="A14" s="212"/>
      <c r="B14" s="172"/>
      <c r="C14" s="172"/>
      <c r="D14" s="388"/>
      <c r="E14" s="391" t="s">
        <v>3</v>
      </c>
      <c r="F14" s="389">
        <f>SUM(F9:F13)</f>
        <v>-4823063.3569999998</v>
      </c>
      <c r="G14" s="389">
        <f>SUM($G$9:G13)</f>
        <v>-7374454.7609999999</v>
      </c>
      <c r="P14" s="53"/>
      <c r="Q14" s="53"/>
      <c r="R14" s="53"/>
      <c r="S14" s="53"/>
    </row>
    <row r="15" spans="1:19" x14ac:dyDescent="0.2">
      <c r="A15" s="212"/>
      <c r="B15" s="172"/>
      <c r="C15" s="172"/>
      <c r="D15" s="388"/>
      <c r="E15" s="392"/>
      <c r="F15" s="393"/>
      <c r="G15" s="390"/>
      <c r="P15" s="53"/>
      <c r="Q15" s="53"/>
      <c r="R15" s="53"/>
      <c r="S15" s="53"/>
    </row>
    <row r="16" spans="1:19" x14ac:dyDescent="0.2">
      <c r="A16" s="155"/>
      <c r="B16" s="30"/>
      <c r="C16" s="30"/>
      <c r="D16" s="388"/>
      <c r="E16" s="69"/>
      <c r="F16" s="71"/>
      <c r="G16" s="71"/>
      <c r="P16" s="53"/>
      <c r="Q16" s="53"/>
      <c r="R16" s="53"/>
      <c r="S16" s="53"/>
    </row>
    <row r="17" spans="1:19" x14ac:dyDescent="0.2">
      <c r="A17" s="155"/>
      <c r="B17" s="30"/>
      <c r="C17" s="30"/>
      <c r="D17" s="388"/>
      <c r="P17" s="53"/>
      <c r="Q17" s="53"/>
      <c r="R17" s="53"/>
      <c r="S17" s="53"/>
    </row>
    <row r="18" spans="1:19" x14ac:dyDescent="0.2">
      <c r="B18" s="30"/>
      <c r="D18" s="391"/>
      <c r="E18" s="72" t="s">
        <v>1044</v>
      </c>
      <c r="F18" s="463" t="s">
        <v>1075</v>
      </c>
      <c r="G18" s="463" t="s">
        <v>949</v>
      </c>
      <c r="P18" s="53"/>
      <c r="Q18" s="53"/>
      <c r="R18" s="53"/>
      <c r="S18" s="53"/>
    </row>
    <row r="19" spans="1:19" x14ac:dyDescent="0.2">
      <c r="A19" s="155"/>
      <c r="B19" s="30"/>
      <c r="D19" s="392"/>
      <c r="E19" s="388" t="s">
        <v>1044</v>
      </c>
      <c r="F19" s="388">
        <v>-72884112.522</v>
      </c>
      <c r="G19" s="388">
        <v>0</v>
      </c>
      <c r="P19" s="53"/>
      <c r="Q19" s="53"/>
      <c r="R19" s="53"/>
      <c r="S19" s="53"/>
    </row>
    <row r="20" spans="1:19" x14ac:dyDescent="0.2">
      <c r="A20" s="238"/>
      <c r="B20" s="30"/>
      <c r="D20" s="69"/>
      <c r="E20" s="391" t="s">
        <v>3</v>
      </c>
      <c r="F20" s="389">
        <f>SUM(F19:F19)</f>
        <v>-72884112.522</v>
      </c>
      <c r="G20" s="389">
        <f>SUM(G19:G19)</f>
        <v>0</v>
      </c>
      <c r="P20" s="53"/>
      <c r="Q20" s="53"/>
      <c r="R20" s="53"/>
      <c r="S20" s="53"/>
    </row>
    <row r="21" spans="1:19" x14ac:dyDescent="0.2">
      <c r="B21" s="30"/>
      <c r="C21" s="30"/>
      <c r="D21" s="69"/>
      <c r="E21" s="69"/>
      <c r="F21" s="71"/>
      <c r="P21" s="53"/>
      <c r="Q21" s="53"/>
      <c r="R21" s="53"/>
      <c r="S21" s="53"/>
    </row>
    <row r="22" spans="1:19" x14ac:dyDescent="0.2">
      <c r="A22" s="72" t="s">
        <v>1043</v>
      </c>
      <c r="B22" s="463" t="s">
        <v>1075</v>
      </c>
      <c r="C22" s="463" t="s">
        <v>949</v>
      </c>
      <c r="D22" s="69"/>
      <c r="F22" s="71"/>
      <c r="P22" s="53"/>
      <c r="Q22" s="53"/>
      <c r="R22" s="53"/>
      <c r="S22" s="53"/>
    </row>
    <row r="23" spans="1:19" x14ac:dyDescent="0.2">
      <c r="A23" s="388" t="s">
        <v>827</v>
      </c>
      <c r="B23" s="388">
        <v>-633111.37199999997</v>
      </c>
      <c r="C23" s="388">
        <v>-2065827.477</v>
      </c>
      <c r="D23" s="69"/>
      <c r="F23" s="71"/>
      <c r="P23" s="53"/>
      <c r="Q23" s="53"/>
      <c r="R23" s="53"/>
      <c r="S23" s="53"/>
    </row>
    <row r="24" spans="1:19" x14ac:dyDescent="0.2">
      <c r="A24" s="388" t="s">
        <v>896</v>
      </c>
      <c r="B24" s="388">
        <v>0</v>
      </c>
      <c r="C24" s="30">
        <v>0</v>
      </c>
      <c r="D24" s="69"/>
      <c r="E24" s="69"/>
      <c r="F24" s="71"/>
      <c r="P24" s="53"/>
      <c r="Q24" s="53"/>
      <c r="R24" s="53"/>
      <c r="S24" s="53"/>
    </row>
    <row r="25" spans="1:19" x14ac:dyDescent="0.2">
      <c r="A25" s="391" t="s">
        <v>3</v>
      </c>
      <c r="B25" s="389">
        <f>SUM(B23:B24)</f>
        <v>-633111.37199999997</v>
      </c>
      <c r="C25" s="389">
        <f>SUM(C23:C24)</f>
        <v>-2065827.477</v>
      </c>
      <c r="D25" s="69"/>
      <c r="E25" s="69"/>
      <c r="F25" s="71"/>
      <c r="P25" s="53"/>
      <c r="Q25" s="53"/>
      <c r="R25" s="53"/>
      <c r="S25" s="53"/>
    </row>
    <row r="26" spans="1:19" x14ac:dyDescent="0.2">
      <c r="A26" s="155"/>
      <c r="B26" s="155"/>
      <c r="C26" s="172"/>
      <c r="D26" s="69"/>
      <c r="E26" s="69"/>
      <c r="F26" s="71"/>
      <c r="P26" s="53"/>
      <c r="Q26" s="53"/>
      <c r="R26" s="53"/>
      <c r="S26" s="53"/>
    </row>
    <row r="27" spans="1:19" x14ac:dyDescent="0.2">
      <c r="A27" s="155"/>
      <c r="B27" s="155"/>
      <c r="D27" s="69"/>
      <c r="E27" s="69"/>
      <c r="F27" s="71"/>
      <c r="P27" s="53"/>
      <c r="Q27" s="53"/>
      <c r="R27" s="53"/>
      <c r="S27" s="53"/>
    </row>
    <row r="28" spans="1:19" x14ac:dyDescent="0.2">
      <c r="A28" s="155"/>
      <c r="B28" s="155"/>
      <c r="D28" s="69"/>
      <c r="E28" s="69"/>
      <c r="F28" s="71"/>
      <c r="P28" s="53"/>
      <c r="Q28" s="53"/>
      <c r="R28" s="53"/>
      <c r="S28" s="53"/>
    </row>
    <row r="29" spans="1:19" x14ac:dyDescent="0.2">
      <c r="A29" s="155"/>
      <c r="B29" s="155"/>
      <c r="D29" s="69"/>
      <c r="E29" s="69"/>
      <c r="F29" s="71"/>
    </row>
    <row r="30" spans="1:19" x14ac:dyDescent="0.2">
      <c r="A30" s="212"/>
      <c r="B30" s="212"/>
      <c r="C30" s="212"/>
      <c r="D30" s="69"/>
      <c r="E30" s="69"/>
      <c r="F30" s="71"/>
    </row>
    <row r="31" spans="1:19" x14ac:dyDescent="0.2">
      <c r="A31" s="212"/>
      <c r="B31" s="212"/>
      <c r="C31" s="212"/>
      <c r="D31" s="69"/>
      <c r="E31" s="69"/>
      <c r="F31" s="71"/>
    </row>
    <row r="32" spans="1:19" x14ac:dyDescent="0.2">
      <c r="A32" s="212"/>
      <c r="B32" s="212"/>
      <c r="C32" s="212"/>
      <c r="D32" s="69"/>
      <c r="E32" s="69"/>
      <c r="F32" s="71"/>
    </row>
    <row r="33" spans="1:6" x14ac:dyDescent="0.2">
      <c r="A33" s="212"/>
      <c r="B33" s="212"/>
      <c r="C33" s="212"/>
      <c r="D33" s="69"/>
      <c r="E33" s="69"/>
      <c r="F33" s="71"/>
    </row>
    <row r="34" spans="1:6" x14ac:dyDescent="0.2">
      <c r="A34" s="212"/>
      <c r="B34" s="212"/>
      <c r="C34" s="212"/>
      <c r="D34" s="69"/>
      <c r="E34" s="69"/>
      <c r="F34" s="71"/>
    </row>
    <row r="35" spans="1:6" x14ac:dyDescent="0.2">
      <c r="A35" s="212"/>
      <c r="B35" s="212"/>
      <c r="C35" s="212"/>
      <c r="D35" s="69"/>
      <c r="E35" s="69"/>
      <c r="F35" s="71"/>
    </row>
    <row r="36" spans="1:6" x14ac:dyDescent="0.2">
      <c r="A36" s="212"/>
      <c r="D36" s="69"/>
      <c r="E36" s="69"/>
      <c r="F36" s="71"/>
    </row>
    <row r="37" spans="1:6" x14ac:dyDescent="0.2">
      <c r="A37" s="212"/>
      <c r="D37" s="69"/>
    </row>
    <row r="38" spans="1:6" x14ac:dyDescent="0.2">
      <c r="D38" s="69"/>
    </row>
    <row r="39" spans="1:6" x14ac:dyDescent="0.2">
      <c r="D39" s="69"/>
    </row>
    <row r="40" spans="1:6" x14ac:dyDescent="0.2">
      <c r="D40" s="69"/>
    </row>
    <row r="41" spans="1:6" x14ac:dyDescent="0.2">
      <c r="D41" s="69"/>
    </row>
  </sheetData>
  <mergeCells count="2">
    <mergeCell ref="A5:E5"/>
    <mergeCell ref="B6:C6"/>
  </mergeCells>
  <hyperlinks>
    <hyperlink ref="E1" location="ER!A1" display="ER" xr:uid="{00000000-0004-0000-2000-000000000000}"/>
  </hyperlinks>
  <printOptions horizontalCentered="1"/>
  <pageMargins left="0.31496062992125984" right="0.70866141732283472" top="0.74803149606299213" bottom="0.74803149606299213" header="0.31496062992125984" footer="0.31496062992125984"/>
  <pageSetup paperSize="9" scale="25"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tabColor rgb="FF92D050"/>
    <pageSetUpPr fitToPage="1"/>
  </sheetPr>
  <dimension ref="A1:Y21"/>
  <sheetViews>
    <sheetView showGridLines="0" zoomScale="90" zoomScaleNormal="90" workbookViewId="0">
      <selection activeCell="I19" sqref="I19"/>
    </sheetView>
  </sheetViews>
  <sheetFormatPr baseColWidth="10" defaultColWidth="11.42578125" defaultRowHeight="12.75" x14ac:dyDescent="0.2"/>
  <cols>
    <col min="1" max="1" width="35.85546875" style="53" customWidth="1"/>
    <col min="2" max="2" width="18.42578125" style="53" customWidth="1"/>
    <col min="3" max="3" width="16.7109375" style="53" customWidth="1"/>
    <col min="4" max="4" width="11.42578125" style="53"/>
    <col min="5" max="5" width="25.7109375" style="53" customWidth="1"/>
    <col min="6" max="6" width="17.28515625" style="53" customWidth="1"/>
    <col min="7" max="7" width="16" style="53" customWidth="1"/>
    <col min="8" max="9" width="11.42578125" style="53"/>
    <col min="10" max="16384" width="11.42578125" style="212"/>
  </cols>
  <sheetData>
    <row r="1" spans="1:25" x14ac:dyDescent="0.2">
      <c r="A1" s="53" t="str">
        <f>Indice!C1</f>
        <v>GRUPO VAZQUEZ S.A.E.</v>
      </c>
      <c r="E1" s="198" t="s">
        <v>105</v>
      </c>
    </row>
    <row r="5" spans="1:25" x14ac:dyDescent="0.2">
      <c r="A5" s="100" t="s">
        <v>835</v>
      </c>
      <c r="B5" s="100"/>
      <c r="C5" s="100"/>
      <c r="D5" s="100"/>
      <c r="E5" s="100"/>
      <c r="F5" s="100"/>
      <c r="G5" s="100"/>
      <c r="H5" s="160"/>
      <c r="I5" s="160"/>
      <c r="J5" s="160"/>
      <c r="K5" s="160"/>
      <c r="L5" s="160"/>
      <c r="M5" s="160"/>
      <c r="N5" s="160"/>
      <c r="O5" s="160"/>
      <c r="P5" s="160"/>
      <c r="Q5" s="160"/>
      <c r="R5" s="160"/>
      <c r="S5" s="160"/>
      <c r="T5" s="160"/>
      <c r="U5" s="160"/>
      <c r="V5" s="160"/>
      <c r="W5" s="160"/>
      <c r="X5" s="160"/>
    </row>
    <row r="6" spans="1:25" x14ac:dyDescent="0.2">
      <c r="A6" s="251" t="s">
        <v>179</v>
      </c>
    </row>
    <row r="7" spans="1:25" x14ac:dyDescent="0.2">
      <c r="C7" s="239"/>
    </row>
    <row r="8" spans="1:25" x14ac:dyDescent="0.2">
      <c r="A8" s="7" t="s">
        <v>838</v>
      </c>
      <c r="B8" s="463" t="s">
        <v>1075</v>
      </c>
      <c r="C8" s="463" t="s">
        <v>949</v>
      </c>
      <c r="D8" s="160"/>
      <c r="E8" s="7" t="s">
        <v>836</v>
      </c>
      <c r="F8" s="463" t="s">
        <v>1075</v>
      </c>
      <c r="G8" s="463" t="s">
        <v>949</v>
      </c>
      <c r="H8" s="160"/>
      <c r="I8" s="160"/>
      <c r="J8" s="160"/>
      <c r="K8" s="160"/>
      <c r="L8" s="160"/>
      <c r="M8" s="160"/>
      <c r="N8" s="160"/>
      <c r="O8" s="160"/>
      <c r="P8" s="160"/>
      <c r="Q8" s="160"/>
      <c r="R8" s="160"/>
      <c r="S8" s="160"/>
      <c r="T8" s="160"/>
      <c r="U8" s="160"/>
      <c r="V8" s="160"/>
      <c r="W8" s="160"/>
      <c r="X8" s="160"/>
    </row>
    <row r="9" spans="1:25" x14ac:dyDescent="0.2">
      <c r="A9" s="160" t="s">
        <v>795</v>
      </c>
      <c r="B9" s="30">
        <v>16500450.741</v>
      </c>
      <c r="C9" s="30">
        <v>16452750.25</v>
      </c>
      <c r="D9" s="30"/>
      <c r="E9" s="30" t="s">
        <v>837</v>
      </c>
      <c r="F9" s="30">
        <v>-382759.28899999999</v>
      </c>
      <c r="G9" s="30">
        <v>20425255.831999999</v>
      </c>
      <c r="H9" s="15"/>
      <c r="I9" s="160"/>
      <c r="J9" s="160"/>
      <c r="K9" s="160"/>
      <c r="L9" s="160"/>
      <c r="M9" s="160"/>
      <c r="N9" s="160"/>
      <c r="O9" s="160"/>
      <c r="P9" s="160"/>
      <c r="Q9" s="160"/>
      <c r="R9" s="160"/>
      <c r="S9" s="160"/>
      <c r="T9" s="160"/>
      <c r="U9" s="160"/>
      <c r="V9" s="160"/>
      <c r="W9" s="160"/>
      <c r="X9" s="160"/>
    </row>
    <row r="10" spans="1:25" s="434" customFormat="1" x14ac:dyDescent="0.2">
      <c r="A10" s="160" t="s">
        <v>897</v>
      </c>
      <c r="B10" s="30">
        <v>21257018.435000002</v>
      </c>
      <c r="C10" s="30">
        <v>17782159.526000001</v>
      </c>
      <c r="D10" s="30"/>
      <c r="E10" s="383" t="s">
        <v>885</v>
      </c>
      <c r="F10" s="382">
        <f>SUM($F9:F9)</f>
        <v>-382759.28899999999</v>
      </c>
      <c r="G10" s="382">
        <f>SUM($G9:G9)</f>
        <v>20425255.831999999</v>
      </c>
      <c r="H10" s="15"/>
      <c r="I10" s="160"/>
      <c r="J10" s="160"/>
      <c r="K10" s="160"/>
      <c r="L10" s="160"/>
      <c r="M10" s="160"/>
      <c r="N10" s="160"/>
      <c r="O10" s="160"/>
      <c r="P10" s="160"/>
      <c r="Q10" s="160"/>
      <c r="R10" s="160"/>
      <c r="S10" s="160"/>
      <c r="T10" s="160"/>
      <c r="U10" s="160"/>
      <c r="V10" s="160"/>
      <c r="W10" s="160"/>
      <c r="X10" s="160"/>
    </row>
    <row r="11" spans="1:25" s="12" customFormat="1" x14ac:dyDescent="0.2">
      <c r="A11" s="160" t="s">
        <v>886</v>
      </c>
      <c r="B11" s="30">
        <v>710197.73100000003</v>
      </c>
      <c r="C11" s="30">
        <v>2960621.4330000002</v>
      </c>
      <c r="D11" s="30"/>
      <c r="F11" s="451"/>
      <c r="H11" s="252"/>
      <c r="I11" s="7"/>
      <c r="J11" s="7"/>
      <c r="K11" s="7"/>
      <c r="L11" s="7"/>
      <c r="M11" s="7"/>
      <c r="N11" s="7"/>
      <c r="O11" s="7"/>
      <c r="P11" s="7"/>
      <c r="Q11" s="7"/>
      <c r="R11" s="7"/>
      <c r="S11" s="7"/>
      <c r="T11" s="7"/>
      <c r="U11" s="7"/>
      <c r="V11" s="7"/>
      <c r="W11" s="7"/>
      <c r="X11" s="7"/>
    </row>
    <row r="12" spans="1:25" x14ac:dyDescent="0.2">
      <c r="A12" s="7" t="s">
        <v>184</v>
      </c>
      <c r="B12" s="382">
        <f>SUM($B9:B11)</f>
        <v>38467666.906999998</v>
      </c>
      <c r="C12" s="382">
        <f>SUM($C9:C11)</f>
        <v>37195531.208999999</v>
      </c>
      <c r="D12" s="383"/>
      <c r="E12" s="30"/>
      <c r="F12" s="30"/>
      <c r="G12" s="30"/>
      <c r="H12" s="15"/>
      <c r="I12" s="160"/>
      <c r="J12" s="160"/>
      <c r="K12" s="160"/>
      <c r="L12" s="160"/>
      <c r="M12" s="160"/>
      <c r="N12" s="160"/>
      <c r="O12" s="160"/>
      <c r="P12" s="160"/>
      <c r="Q12" s="160"/>
      <c r="R12" s="160"/>
      <c r="S12" s="160"/>
      <c r="T12" s="160"/>
      <c r="U12" s="160"/>
      <c r="V12" s="160"/>
      <c r="W12" s="160"/>
      <c r="X12" s="160"/>
      <c r="Y12" s="160"/>
    </row>
    <row r="13" spans="1:25" x14ac:dyDescent="0.2">
      <c r="A13" s="160"/>
      <c r="B13" s="302"/>
      <c r="C13" s="302"/>
      <c r="D13" s="30"/>
      <c r="E13" s="172"/>
      <c r="F13" s="172"/>
      <c r="G13" s="172"/>
    </row>
    <row r="14" spans="1:25" x14ac:dyDescent="0.2">
      <c r="B14" s="172"/>
      <c r="C14" s="172"/>
      <c r="D14" s="172"/>
      <c r="E14" s="172"/>
      <c r="F14" s="172"/>
      <c r="G14" s="172"/>
      <c r="H14" s="160"/>
      <c r="I14" s="160"/>
      <c r="J14" s="160"/>
      <c r="K14" s="160"/>
      <c r="L14" s="160"/>
      <c r="M14" s="160"/>
      <c r="N14" s="160"/>
      <c r="O14" s="160"/>
      <c r="P14" s="160"/>
      <c r="Q14" s="160"/>
      <c r="R14" s="160"/>
      <c r="S14" s="160"/>
      <c r="T14" s="160"/>
      <c r="U14" s="160"/>
      <c r="V14" s="160"/>
      <c r="W14" s="160"/>
      <c r="X14" s="160"/>
      <c r="Y14" s="160"/>
    </row>
    <row r="15" spans="1:25" x14ac:dyDescent="0.2">
      <c r="A15" s="30"/>
      <c r="B15" s="30"/>
      <c r="C15" s="30"/>
      <c r="E15" s="155"/>
      <c r="F15" s="30"/>
      <c r="G15" s="30"/>
      <c r="H15" s="160"/>
      <c r="I15" s="160"/>
      <c r="J15" s="160"/>
      <c r="K15" s="160"/>
      <c r="L15" s="160"/>
      <c r="M15" s="160"/>
      <c r="N15" s="160"/>
      <c r="O15" s="160"/>
      <c r="P15" s="160"/>
      <c r="Q15" s="160"/>
      <c r="R15" s="160"/>
      <c r="S15" s="160"/>
      <c r="T15" s="160"/>
      <c r="U15" s="160"/>
      <c r="V15" s="160"/>
    </row>
    <row r="16" spans="1:25" x14ac:dyDescent="0.2">
      <c r="A16" s="155"/>
      <c r="B16" s="30"/>
      <c r="C16" s="30"/>
      <c r="E16" s="160"/>
      <c r="F16" s="160"/>
      <c r="G16" s="160"/>
      <c r="H16" s="160"/>
      <c r="I16" s="160"/>
      <c r="J16" s="160"/>
      <c r="K16" s="160"/>
      <c r="L16" s="160"/>
      <c r="M16" s="160"/>
      <c r="N16" s="160"/>
      <c r="O16" s="160"/>
      <c r="P16" s="160"/>
      <c r="Q16" s="160"/>
      <c r="R16" s="160"/>
      <c r="S16" s="160"/>
      <c r="T16" s="160"/>
      <c r="U16" s="160"/>
      <c r="V16" s="160"/>
    </row>
    <row r="17" spans="1:22" x14ac:dyDescent="0.2">
      <c r="A17" s="155"/>
      <c r="B17" s="30"/>
      <c r="C17" s="30"/>
      <c r="E17" s="160"/>
      <c r="F17" s="160"/>
      <c r="G17" s="160"/>
      <c r="H17" s="160"/>
      <c r="I17" s="160"/>
      <c r="J17" s="160"/>
      <c r="K17" s="160"/>
      <c r="L17" s="160"/>
      <c r="M17" s="160"/>
      <c r="N17" s="160"/>
      <c r="O17" s="160"/>
      <c r="P17" s="160"/>
      <c r="Q17" s="160"/>
      <c r="R17" s="160"/>
      <c r="S17" s="160"/>
      <c r="T17" s="160"/>
      <c r="U17" s="160"/>
      <c r="V17" s="160"/>
    </row>
    <row r="18" spans="1:22" x14ac:dyDescent="0.2">
      <c r="C18" s="30"/>
      <c r="E18" s="160"/>
      <c r="F18" s="160"/>
      <c r="G18" s="160"/>
      <c r="H18" s="160"/>
      <c r="I18" s="160"/>
      <c r="J18" s="160"/>
      <c r="K18" s="160"/>
      <c r="L18" s="160"/>
      <c r="M18" s="160"/>
      <c r="N18" s="160"/>
      <c r="O18" s="160"/>
      <c r="P18" s="160"/>
      <c r="Q18" s="160"/>
      <c r="R18" s="160"/>
      <c r="S18" s="160"/>
      <c r="T18" s="160"/>
      <c r="U18" s="160"/>
      <c r="V18" s="160"/>
    </row>
    <row r="19" spans="1:22" x14ac:dyDescent="0.2">
      <c r="C19" s="15"/>
      <c r="E19" s="160"/>
      <c r="F19" s="160"/>
      <c r="G19" s="160"/>
      <c r="H19" s="160"/>
      <c r="I19" s="160"/>
      <c r="J19" s="160"/>
      <c r="K19" s="160"/>
      <c r="L19" s="160"/>
      <c r="M19" s="160"/>
      <c r="N19" s="160"/>
      <c r="O19" s="160"/>
      <c r="P19" s="160"/>
      <c r="Q19" s="160"/>
      <c r="R19" s="160"/>
      <c r="S19" s="160"/>
      <c r="T19" s="160"/>
      <c r="U19" s="160"/>
      <c r="V19" s="160"/>
    </row>
    <row r="20" spans="1:22" x14ac:dyDescent="0.2">
      <c r="C20" s="15"/>
      <c r="H20" s="160"/>
      <c r="I20" s="160"/>
      <c r="J20" s="160"/>
      <c r="K20" s="160"/>
      <c r="L20" s="160"/>
      <c r="M20" s="160"/>
      <c r="N20" s="160"/>
      <c r="O20" s="160"/>
      <c r="P20" s="160"/>
      <c r="Q20" s="160"/>
      <c r="R20" s="160"/>
      <c r="S20" s="160"/>
      <c r="T20" s="160"/>
      <c r="U20" s="160"/>
      <c r="V20" s="160"/>
    </row>
    <row r="21" spans="1:22" x14ac:dyDescent="0.2">
      <c r="C21" s="15"/>
    </row>
  </sheetData>
  <hyperlinks>
    <hyperlink ref="E1" location="ER!A1" display="ER" xr:uid="{00000000-0004-0000-2100-000000000000}"/>
  </hyperlinks>
  <printOptions horizontalCentered="1"/>
  <pageMargins left="0.31496062992125984" right="0.70866141732283472" top="0.74803149606299213" bottom="0.74803149606299213" header="0.31496062992125984" footer="0.31496062992125984"/>
  <pageSetup paperSize="9" scale="20"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tabColor rgb="FF92D050"/>
    <pageSetUpPr fitToPage="1"/>
  </sheetPr>
  <dimension ref="A1:V14"/>
  <sheetViews>
    <sheetView showGridLines="0" zoomScale="90" zoomScaleNormal="90" workbookViewId="0">
      <selection activeCell="J22" sqref="J22"/>
    </sheetView>
  </sheetViews>
  <sheetFormatPr baseColWidth="10" defaultColWidth="11.42578125" defaultRowHeight="12.75" x14ac:dyDescent="0.2"/>
  <cols>
    <col min="1" max="1" width="38" style="53" customWidth="1"/>
    <col min="2" max="2" width="16.5703125" style="53" customWidth="1"/>
    <col min="3" max="3" width="18.42578125" style="53" customWidth="1"/>
    <col min="4" max="19" width="11.42578125" style="53"/>
    <col min="20" max="16384" width="11.42578125" style="212"/>
  </cols>
  <sheetData>
    <row r="1" spans="1:22" x14ac:dyDescent="0.2">
      <c r="A1" s="53" t="str">
        <f>Indice!C1</f>
        <v>GRUPO VAZQUEZ S.A.E.</v>
      </c>
      <c r="E1" s="198" t="s">
        <v>105</v>
      </c>
    </row>
    <row r="5" spans="1:22" ht="15.75" customHeight="1" x14ac:dyDescent="0.2">
      <c r="A5" s="115" t="s">
        <v>938</v>
      </c>
      <c r="B5" s="142"/>
      <c r="C5" s="142"/>
      <c r="D5" s="142"/>
      <c r="E5" s="142"/>
      <c r="F5" s="175"/>
      <c r="G5" s="71"/>
      <c r="T5" s="53"/>
      <c r="U5" s="53"/>
      <c r="V5" s="53"/>
    </row>
    <row r="6" spans="1:22" ht="15.75" customHeight="1" x14ac:dyDescent="0.2">
      <c r="A6" s="253" t="s">
        <v>179</v>
      </c>
      <c r="B6" s="250"/>
      <c r="C6" s="82"/>
      <c r="D6" s="82"/>
      <c r="E6" s="82"/>
      <c r="F6" s="175"/>
      <c r="G6" s="71"/>
      <c r="T6" s="53"/>
      <c r="U6" s="53"/>
      <c r="V6" s="53"/>
    </row>
    <row r="7" spans="1:22" x14ac:dyDescent="0.2">
      <c r="A7" s="175"/>
      <c r="B7" s="710"/>
      <c r="C7" s="710"/>
      <c r="D7" s="69"/>
      <c r="E7" s="69"/>
      <c r="F7" s="175"/>
      <c r="G7" s="71"/>
      <c r="T7" s="53"/>
      <c r="U7" s="53"/>
      <c r="V7" s="53"/>
    </row>
    <row r="8" spans="1:22" x14ac:dyDescent="0.2">
      <c r="A8" s="175"/>
      <c r="D8" s="69"/>
      <c r="E8" s="69"/>
      <c r="F8" s="175"/>
      <c r="G8" s="71"/>
      <c r="T8" s="53"/>
      <c r="U8" s="53"/>
      <c r="V8" s="53"/>
    </row>
    <row r="9" spans="1:22" x14ac:dyDescent="0.2">
      <c r="A9" s="72" t="s">
        <v>115</v>
      </c>
      <c r="B9" s="463" t="s">
        <v>1075</v>
      </c>
      <c r="C9" s="463" t="s">
        <v>949</v>
      </c>
      <c r="D9" s="69"/>
      <c r="E9" s="69"/>
      <c r="F9" s="175"/>
      <c r="G9" s="71"/>
      <c r="T9" s="53"/>
      <c r="U9" s="53"/>
      <c r="V9" s="53"/>
    </row>
    <row r="10" spans="1:22" x14ac:dyDescent="0.2">
      <c r="A10" s="175" t="s">
        <v>939</v>
      </c>
      <c r="B10" s="479">
        <v>0</v>
      </c>
      <c r="C10" s="388">
        <v>0</v>
      </c>
      <c r="D10" s="69"/>
      <c r="E10" s="69"/>
      <c r="F10" s="175"/>
      <c r="G10" s="71"/>
      <c r="T10" s="53"/>
      <c r="U10" s="53"/>
      <c r="V10" s="53"/>
    </row>
    <row r="11" spans="1:22" x14ac:dyDescent="0.2">
      <c r="A11" s="72" t="s">
        <v>3</v>
      </c>
      <c r="B11" s="249">
        <f>SUM(B10:B10)</f>
        <v>0</v>
      </c>
      <c r="C11" s="382">
        <f>SUM(C10:C10)</f>
        <v>0</v>
      </c>
      <c r="D11" s="69"/>
      <c r="E11" s="69"/>
      <c r="F11" s="175"/>
      <c r="G11" s="71"/>
      <c r="T11" s="53"/>
    </row>
    <row r="12" spans="1:22" x14ac:dyDescent="0.2">
      <c r="A12" s="175"/>
      <c r="B12" s="519"/>
      <c r="C12" s="69"/>
      <c r="D12" s="69"/>
      <c r="E12" s="69"/>
      <c r="F12" s="175"/>
      <c r="G12" s="71"/>
      <c r="T12" s="53"/>
    </row>
    <row r="13" spans="1:22" x14ac:dyDescent="0.2">
      <c r="A13" s="172"/>
      <c r="F13" s="175"/>
      <c r="G13" s="71"/>
      <c r="T13" s="53"/>
      <c r="U13" s="53"/>
      <c r="V13" s="53"/>
    </row>
    <row r="14" spans="1:22" x14ac:dyDescent="0.2">
      <c r="F14" s="175"/>
      <c r="G14" s="71"/>
      <c r="T14" s="53"/>
      <c r="U14" s="53"/>
      <c r="V14" s="53"/>
    </row>
  </sheetData>
  <mergeCells count="1">
    <mergeCell ref="B7:C7"/>
  </mergeCells>
  <hyperlinks>
    <hyperlink ref="E1" location="ER!A1" display="ER" xr:uid="{00000000-0004-0000-2200-000000000000}"/>
  </hyperlinks>
  <printOptions horizontalCentered="1"/>
  <pageMargins left="0.31496062992125984" right="0.70866141732283472" top="0.74803149606299213" bottom="0.74803149606299213" header="0.31496062992125984" footer="0.31496062992125984"/>
  <pageSetup paperSize="9" scale="31"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Hoja36">
    <tabColor rgb="FF92D050"/>
    <pageSetUpPr fitToPage="1"/>
  </sheetPr>
  <dimension ref="A1:V13"/>
  <sheetViews>
    <sheetView zoomScale="90" zoomScaleNormal="90" workbookViewId="0">
      <selection activeCell="K26" sqref="K26"/>
    </sheetView>
  </sheetViews>
  <sheetFormatPr baseColWidth="10" defaultColWidth="11.42578125" defaultRowHeight="12.75" x14ac:dyDescent="0.2"/>
  <cols>
    <col min="1" max="1" width="38" style="53" customWidth="1"/>
    <col min="2" max="2" width="18.42578125" style="53" customWidth="1"/>
    <col min="3" max="3" width="17.7109375" style="53" customWidth="1"/>
    <col min="4" max="22" width="11.42578125" style="53"/>
    <col min="23" max="16384" width="11.42578125" style="212"/>
  </cols>
  <sheetData>
    <row r="1" spans="1:8" x14ac:dyDescent="0.2">
      <c r="A1" s="53" t="str">
        <f>Indice!C1</f>
        <v>GRUPO VAZQUEZ S.A.E.</v>
      </c>
      <c r="E1" s="198" t="s">
        <v>105</v>
      </c>
    </row>
    <row r="5" spans="1:8" x14ac:dyDescent="0.2">
      <c r="A5" s="115" t="s">
        <v>235</v>
      </c>
      <c r="B5" s="115"/>
      <c r="C5" s="115"/>
      <c r="D5" s="115"/>
      <c r="E5" s="115"/>
      <c r="F5" s="175"/>
      <c r="G5" s="71"/>
      <c r="H5" s="69"/>
    </row>
    <row r="6" spans="1:8" x14ac:dyDescent="0.2">
      <c r="A6" s="711" t="s">
        <v>179</v>
      </c>
      <c r="B6" s="711"/>
      <c r="C6" s="69"/>
      <c r="D6" s="69"/>
      <c r="E6" s="69"/>
      <c r="F6" s="175"/>
      <c r="G6" s="71"/>
      <c r="H6" s="69"/>
    </row>
    <row r="7" spans="1:8" x14ac:dyDescent="0.2">
      <c r="A7" s="175"/>
      <c r="B7" s="710"/>
      <c r="C7" s="710"/>
      <c r="D7" s="69"/>
      <c r="E7" s="69"/>
      <c r="F7" s="175"/>
      <c r="G7" s="71"/>
      <c r="H7" s="69"/>
    </row>
    <row r="8" spans="1:8" x14ac:dyDescent="0.2">
      <c r="A8" s="175"/>
      <c r="D8" s="69"/>
      <c r="E8" s="69"/>
      <c r="F8" s="175"/>
      <c r="G8" s="71"/>
      <c r="H8" s="69"/>
    </row>
    <row r="9" spans="1:8" x14ac:dyDescent="0.2">
      <c r="A9" s="72" t="s">
        <v>116</v>
      </c>
      <c r="B9" s="463" t="s">
        <v>1075</v>
      </c>
      <c r="C9" s="463" t="s">
        <v>949</v>
      </c>
      <c r="D9" s="69"/>
      <c r="E9" s="69"/>
      <c r="F9" s="175"/>
      <c r="G9" s="71"/>
      <c r="H9" s="69"/>
    </row>
    <row r="10" spans="1:8" x14ac:dyDescent="0.2">
      <c r="A10" s="175"/>
      <c r="B10" s="175"/>
      <c r="C10" s="175"/>
      <c r="D10" s="69"/>
      <c r="E10" s="69"/>
      <c r="F10" s="175"/>
      <c r="G10" s="71"/>
      <c r="H10" s="69"/>
    </row>
    <row r="11" spans="1:8" ht="27.75" customHeight="1" x14ac:dyDescent="0.2">
      <c r="A11" s="175"/>
      <c r="B11" s="175"/>
      <c r="C11" s="175"/>
      <c r="D11" s="69"/>
      <c r="E11" s="69"/>
      <c r="F11" s="175"/>
      <c r="G11" s="71"/>
      <c r="H11" s="69"/>
    </row>
    <row r="12" spans="1:8" x14ac:dyDescent="0.2">
      <c r="A12" s="72" t="s">
        <v>3</v>
      </c>
      <c r="B12" s="73">
        <f>SUM($B10:B11)</f>
        <v>0</v>
      </c>
      <c r="C12" s="73">
        <f>SUM($C10:C11)</f>
        <v>0</v>
      </c>
      <c r="D12" s="69"/>
      <c r="E12" s="69"/>
      <c r="F12" s="175"/>
      <c r="G12" s="71"/>
      <c r="H12" s="69"/>
    </row>
    <row r="13" spans="1:8" x14ac:dyDescent="0.2">
      <c r="A13" s="175"/>
      <c r="B13" s="70"/>
      <c r="C13" s="69"/>
      <c r="D13" s="69"/>
      <c r="E13" s="69"/>
      <c r="F13" s="175"/>
      <c r="G13" s="71"/>
      <c r="H13" s="69"/>
    </row>
  </sheetData>
  <mergeCells count="2">
    <mergeCell ref="A6:B6"/>
    <mergeCell ref="B7:C7"/>
  </mergeCells>
  <hyperlinks>
    <hyperlink ref="E1" location="ER!A1" display="ER" xr:uid="{00000000-0004-0000-2300-000000000000}"/>
  </hyperlinks>
  <printOptions horizontalCentered="1"/>
  <pageMargins left="0.31496062992125984" right="0.70866141732283472" top="0.74803149606299213" bottom="0.74803149606299213" header="0.31496062992125984" footer="0.31496062992125984"/>
  <pageSetup paperSize="9" scale="70" fitToHeight="0"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tabColor rgb="FF92D050"/>
    <pageSetUpPr fitToPage="1"/>
  </sheetPr>
  <dimension ref="A1:U15"/>
  <sheetViews>
    <sheetView showGridLines="0" zoomScale="90" zoomScaleNormal="90" workbookViewId="0">
      <selection activeCell="K29" sqref="K29"/>
    </sheetView>
  </sheetViews>
  <sheetFormatPr baseColWidth="10" defaultColWidth="11.42578125" defaultRowHeight="12.75" x14ac:dyDescent="0.2"/>
  <cols>
    <col min="1" max="1" width="37.42578125" style="53" customWidth="1"/>
    <col min="2" max="3" width="17.28515625" style="53" customWidth="1"/>
    <col min="4" max="21" width="11.42578125" style="53"/>
    <col min="22" max="16384" width="11.42578125" style="212"/>
  </cols>
  <sheetData>
    <row r="1" spans="1:7" x14ac:dyDescent="0.2">
      <c r="A1" s="53" t="str">
        <f>Indice!C1</f>
        <v>GRUPO VAZQUEZ S.A.E.</v>
      </c>
      <c r="E1" s="198" t="s">
        <v>105</v>
      </c>
    </row>
    <row r="5" spans="1:7" x14ac:dyDescent="0.2">
      <c r="A5" s="117" t="s">
        <v>237</v>
      </c>
      <c r="B5" s="117"/>
      <c r="C5" s="117"/>
      <c r="D5" s="117"/>
      <c r="E5" s="117"/>
      <c r="F5" s="175"/>
      <c r="G5" s="71"/>
    </row>
    <row r="6" spans="1:7" x14ac:dyDescent="0.2">
      <c r="A6" s="255" t="s">
        <v>165</v>
      </c>
      <c r="B6" s="70"/>
      <c r="C6" s="69"/>
      <c r="D6" s="69"/>
      <c r="E6" s="69"/>
      <c r="F6" s="175"/>
      <c r="G6" s="71"/>
    </row>
    <row r="7" spans="1:7" x14ac:dyDescent="0.2">
      <c r="A7" s="175"/>
      <c r="B7" s="710"/>
      <c r="C7" s="710"/>
      <c r="D7" s="69"/>
      <c r="E7" s="69"/>
      <c r="F7" s="175"/>
      <c r="G7" s="71"/>
    </row>
    <row r="8" spans="1:7" x14ac:dyDescent="0.2">
      <c r="B8" s="463" t="s">
        <v>1075</v>
      </c>
      <c r="C8" s="463" t="s">
        <v>949</v>
      </c>
      <c r="D8" s="69"/>
      <c r="E8" s="69"/>
      <c r="F8" s="175"/>
      <c r="G8" s="71"/>
    </row>
    <row r="9" spans="1:7" x14ac:dyDescent="0.2">
      <c r="A9" s="72" t="s">
        <v>41</v>
      </c>
      <c r="B9" s="238">
        <v>0</v>
      </c>
      <c r="C9" s="388">
        <v>0</v>
      </c>
      <c r="D9" s="395"/>
      <c r="E9" s="69"/>
      <c r="F9" s="175"/>
      <c r="G9" s="71"/>
    </row>
    <row r="10" spans="1:7" x14ac:dyDescent="0.2">
      <c r="A10" s="72" t="s">
        <v>3</v>
      </c>
      <c r="B10" s="396">
        <f>SUM(B9:$B9)</f>
        <v>0</v>
      </c>
      <c r="C10" s="396">
        <f>SUM($C9:C9)</f>
        <v>0</v>
      </c>
      <c r="D10" s="395"/>
      <c r="E10" s="69"/>
      <c r="F10" s="175"/>
      <c r="G10" s="71"/>
    </row>
    <row r="11" spans="1:7" x14ac:dyDescent="0.2">
      <c r="A11" s="175"/>
      <c r="B11" s="388"/>
      <c r="C11" s="388"/>
      <c r="D11" s="395"/>
      <c r="E11" s="69"/>
      <c r="F11" s="175"/>
      <c r="G11" s="71"/>
    </row>
    <row r="12" spans="1:7" x14ac:dyDescent="0.2">
      <c r="B12" s="30"/>
      <c r="C12" s="30"/>
      <c r="D12" s="172"/>
    </row>
    <row r="13" spans="1:7" x14ac:dyDescent="0.2">
      <c r="B13" s="172"/>
      <c r="C13" s="172"/>
      <c r="D13" s="172"/>
    </row>
    <row r="14" spans="1:7" x14ac:dyDescent="0.2">
      <c r="B14" s="172"/>
      <c r="C14" s="172"/>
      <c r="D14" s="172"/>
    </row>
    <row r="15" spans="1:7" x14ac:dyDescent="0.2">
      <c r="B15" s="172"/>
      <c r="C15" s="172"/>
      <c r="D15" s="172"/>
    </row>
  </sheetData>
  <mergeCells count="1">
    <mergeCell ref="B7:C7"/>
  </mergeCells>
  <hyperlinks>
    <hyperlink ref="E1" location="ER!A1" display="ER" xr:uid="{00000000-0004-0000-2400-000000000000}"/>
  </hyperlinks>
  <printOptions horizontalCentered="1"/>
  <pageMargins left="0.31496062992125984" right="0.70866141732283472" top="0.74803149606299213" bottom="0.74803149606299213" header="0.31496062992125984" footer="0.31496062992125984"/>
  <pageSetup paperSize="9" scale="47"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tabColor rgb="FF92D050"/>
    <pageSetUpPr fitToPage="1"/>
  </sheetPr>
  <dimension ref="A1:Q13"/>
  <sheetViews>
    <sheetView zoomScale="90" zoomScaleNormal="90" workbookViewId="0">
      <selection activeCell="L26" sqref="L26"/>
    </sheetView>
  </sheetViews>
  <sheetFormatPr baseColWidth="10" defaultColWidth="11.42578125" defaultRowHeight="12.75" x14ac:dyDescent="0.2"/>
  <cols>
    <col min="1" max="1" width="27.140625" style="53" customWidth="1"/>
    <col min="2" max="2" width="18.42578125" style="53" customWidth="1"/>
    <col min="3" max="3" width="17.85546875" style="53" customWidth="1"/>
    <col min="4" max="17" width="11.42578125" style="53"/>
    <col min="18" max="16384" width="11.42578125" style="212"/>
  </cols>
  <sheetData>
    <row r="1" spans="1:8" x14ac:dyDescent="0.2">
      <c r="A1" s="53" t="str">
        <f>Indice!C1</f>
        <v>GRUPO VAZQUEZ S.A.E.</v>
      </c>
      <c r="E1" s="198" t="s">
        <v>105</v>
      </c>
    </row>
    <row r="4" spans="1:8" x14ac:dyDescent="0.2">
      <c r="H4" s="591"/>
    </row>
    <row r="5" spans="1:8" x14ac:dyDescent="0.2">
      <c r="A5" s="115" t="s">
        <v>236</v>
      </c>
      <c r="B5" s="115"/>
      <c r="C5" s="115"/>
      <c r="D5" s="115"/>
      <c r="E5" s="115"/>
      <c r="F5" s="175"/>
      <c r="G5" s="71"/>
      <c r="H5" s="591"/>
    </row>
    <row r="6" spans="1:8" x14ac:dyDescent="0.2">
      <c r="A6" s="712" t="s">
        <v>165</v>
      </c>
      <c r="B6" s="712"/>
      <c r="C6" s="69"/>
      <c r="D6" s="69"/>
      <c r="E6" s="69"/>
      <c r="F6" s="175"/>
      <c r="G6" s="71"/>
      <c r="H6" s="591"/>
    </row>
    <row r="7" spans="1:8" x14ac:dyDescent="0.2">
      <c r="A7" s="175"/>
      <c r="D7" s="69"/>
      <c r="E7" s="69"/>
      <c r="F7" s="175"/>
      <c r="G7" s="71"/>
    </row>
    <row r="8" spans="1:8" x14ac:dyDescent="0.2">
      <c r="B8" s="463" t="s">
        <v>1075</v>
      </c>
      <c r="C8" s="463" t="s">
        <v>949</v>
      </c>
      <c r="D8" s="69"/>
      <c r="E8" s="69"/>
      <c r="F8" s="175"/>
      <c r="G8" s="71"/>
    </row>
    <row r="9" spans="1:8" x14ac:dyDescent="0.2">
      <c r="A9" s="189" t="s">
        <v>840</v>
      </c>
      <c r="B9" s="256">
        <v>194013211.55599999</v>
      </c>
      <c r="C9" s="593">
        <v>24577547.753000017</v>
      </c>
      <c r="D9" s="69"/>
      <c r="E9" s="69"/>
      <c r="F9" s="175"/>
      <c r="G9" s="71"/>
    </row>
    <row r="10" spans="1:8" x14ac:dyDescent="0.2">
      <c r="A10" s="175" t="s">
        <v>3</v>
      </c>
      <c r="B10" s="396">
        <f>SUM(B9)</f>
        <v>194013211.55599999</v>
      </c>
      <c r="C10" s="396">
        <f>SUM(C9)</f>
        <v>24577547.753000017</v>
      </c>
      <c r="D10" s="69"/>
      <c r="E10" s="69"/>
      <c r="F10" s="175"/>
      <c r="G10" s="71"/>
    </row>
    <row r="11" spans="1:8" x14ac:dyDescent="0.2">
      <c r="A11" s="175"/>
      <c r="B11" s="170"/>
      <c r="C11" s="170"/>
      <c r="D11" s="69"/>
      <c r="E11" s="69"/>
      <c r="F11" s="175"/>
      <c r="G11" s="71"/>
    </row>
    <row r="12" spans="1:8" x14ac:dyDescent="0.2">
      <c r="C12" s="438"/>
      <c r="F12" s="175"/>
      <c r="G12" s="71"/>
    </row>
    <row r="13" spans="1:8" x14ac:dyDescent="0.2">
      <c r="F13" s="175"/>
      <c r="G13" s="71"/>
    </row>
  </sheetData>
  <mergeCells count="1">
    <mergeCell ref="A6:B6"/>
  </mergeCells>
  <hyperlinks>
    <hyperlink ref="E1" location="ER!A1" display="ER" xr:uid="{00000000-0004-0000-25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39">
    <tabColor rgb="FF92D050"/>
    <pageSetUpPr fitToPage="1"/>
  </sheetPr>
  <dimension ref="A1:V13"/>
  <sheetViews>
    <sheetView zoomScale="90" zoomScaleNormal="90" workbookViewId="0">
      <selection activeCell="J25" sqref="J25"/>
    </sheetView>
  </sheetViews>
  <sheetFormatPr baseColWidth="10" defaultColWidth="11.42578125" defaultRowHeight="12.75" x14ac:dyDescent="0.2"/>
  <cols>
    <col min="1" max="1" width="51.28515625" style="53" customWidth="1"/>
    <col min="2" max="2" width="18.140625" style="53" customWidth="1"/>
    <col min="3" max="3" width="17.5703125" style="53" customWidth="1"/>
    <col min="4" max="22" width="11.42578125" style="53"/>
    <col min="23" max="16384" width="11.42578125" style="212"/>
  </cols>
  <sheetData>
    <row r="1" spans="1:8" x14ac:dyDescent="0.2">
      <c r="A1" s="53" t="str">
        <f>Indice!C1</f>
        <v>GRUPO VAZQUEZ S.A.E.</v>
      </c>
      <c r="E1" s="198" t="s">
        <v>105</v>
      </c>
    </row>
    <row r="5" spans="1:8" x14ac:dyDescent="0.2">
      <c r="A5" s="115" t="s">
        <v>238</v>
      </c>
      <c r="B5" s="115"/>
      <c r="C5" s="115"/>
      <c r="D5" s="115"/>
      <c r="E5" s="115"/>
      <c r="F5" s="175"/>
      <c r="G5" s="71"/>
      <c r="H5" s="69"/>
    </row>
    <row r="6" spans="1:8" x14ac:dyDescent="0.2">
      <c r="A6" s="712" t="s">
        <v>165</v>
      </c>
      <c r="B6" s="712"/>
      <c r="C6" s="69"/>
      <c r="D6" s="69"/>
      <c r="E6" s="69"/>
      <c r="F6" s="175"/>
      <c r="G6" s="71"/>
      <c r="H6" s="69"/>
    </row>
    <row r="7" spans="1:8" x14ac:dyDescent="0.2">
      <c r="A7" s="175"/>
      <c r="D7" s="69"/>
      <c r="E7" s="69"/>
      <c r="F7" s="175"/>
      <c r="G7" s="71"/>
      <c r="H7" s="69"/>
    </row>
    <row r="8" spans="1:8" ht="25.5" x14ac:dyDescent="0.2">
      <c r="A8" s="74" t="s">
        <v>66</v>
      </c>
      <c r="B8" s="463" t="s">
        <v>1075</v>
      </c>
      <c r="C8" s="463" t="s">
        <v>949</v>
      </c>
      <c r="D8" s="69"/>
      <c r="E8" s="69"/>
      <c r="F8" s="175"/>
      <c r="G8" s="71"/>
      <c r="H8" s="69"/>
    </row>
    <row r="9" spans="1:8" x14ac:dyDescent="0.2">
      <c r="D9" s="69"/>
      <c r="E9" s="69"/>
      <c r="F9" s="175"/>
      <c r="G9" s="71"/>
      <c r="H9" s="69"/>
    </row>
    <row r="10" spans="1:8" x14ac:dyDescent="0.2">
      <c r="A10" s="175"/>
      <c r="B10" s="175"/>
      <c r="C10" s="175"/>
      <c r="D10" s="69"/>
      <c r="E10" s="69"/>
      <c r="F10" s="175"/>
      <c r="G10" s="71"/>
      <c r="H10" s="69"/>
    </row>
    <row r="11" spans="1:8" x14ac:dyDescent="0.2">
      <c r="A11" s="90"/>
      <c r="B11" s="175"/>
      <c r="C11" s="175"/>
      <c r="D11" s="69"/>
      <c r="E11" s="69"/>
      <c r="F11" s="175"/>
      <c r="G11" s="71"/>
      <c r="H11" s="69"/>
    </row>
    <row r="12" spans="1:8" x14ac:dyDescent="0.2">
      <c r="A12" s="175" t="s">
        <v>3</v>
      </c>
      <c r="B12" s="73">
        <f>SUM($B9:B11)</f>
        <v>0</v>
      </c>
      <c r="C12" s="73">
        <f>SUM($C9:C11)</f>
        <v>0</v>
      </c>
      <c r="D12" s="69"/>
      <c r="E12" s="69"/>
      <c r="F12" s="175"/>
      <c r="G12" s="71"/>
      <c r="H12" s="69"/>
    </row>
    <row r="13" spans="1:8" x14ac:dyDescent="0.2">
      <c r="A13" s="175"/>
      <c r="B13" s="70"/>
      <c r="C13" s="69"/>
      <c r="D13" s="69"/>
      <c r="E13" s="69"/>
      <c r="F13" s="175"/>
      <c r="G13" s="71"/>
      <c r="H13" s="69"/>
    </row>
  </sheetData>
  <mergeCells count="1">
    <mergeCell ref="A6:B6"/>
  </mergeCells>
  <hyperlinks>
    <hyperlink ref="E1" location="ER!A1" display="ER" xr:uid="{00000000-0004-0000-2600-000000000000}"/>
  </hyperlinks>
  <printOptions horizontalCentered="1"/>
  <pageMargins left="0.31496062992125984" right="0.70866141732283472" top="0.74803149606299213" bottom="0.74803149606299213" header="0.31496062992125984" footer="0.31496062992125984"/>
  <pageSetup paperSize="9" scale="64" fitToHeight="0"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tabColor rgb="FF92D050"/>
    <pageSetUpPr fitToPage="1"/>
  </sheetPr>
  <dimension ref="A1:N14"/>
  <sheetViews>
    <sheetView showGridLines="0" zoomScale="90" zoomScaleNormal="90" workbookViewId="0">
      <selection activeCell="H23" sqref="H23"/>
    </sheetView>
  </sheetViews>
  <sheetFormatPr baseColWidth="10" defaultColWidth="11.42578125" defaultRowHeight="12.75" x14ac:dyDescent="0.2"/>
  <cols>
    <col min="1" max="1" width="42.140625" style="53" customWidth="1"/>
    <col min="2" max="4" width="24.42578125" style="53" customWidth="1"/>
    <col min="5" max="5" width="3.5703125" style="53" bestFit="1" customWidth="1"/>
    <col min="6" max="6" width="12.85546875" style="53" customWidth="1"/>
    <col min="7" max="7" width="15.85546875" style="53" bestFit="1" customWidth="1"/>
    <col min="8" max="8" width="17.28515625" style="53" customWidth="1"/>
    <col min="9" max="14" width="11.42578125" style="53"/>
    <col min="15" max="16384" width="11.42578125" style="212"/>
  </cols>
  <sheetData>
    <row r="1" spans="1:9" x14ac:dyDescent="0.2">
      <c r="A1" s="53" t="str">
        <f>Indice!C1</f>
        <v>GRUPO VAZQUEZ S.A.E.</v>
      </c>
      <c r="E1" s="198" t="s">
        <v>105</v>
      </c>
    </row>
    <row r="2" spans="1:9" x14ac:dyDescent="0.2">
      <c r="C2" s="199"/>
    </row>
    <row r="5" spans="1:9" x14ac:dyDescent="0.2">
      <c r="A5" s="93" t="s">
        <v>239</v>
      </c>
      <c r="B5" s="93"/>
      <c r="C5" s="93"/>
      <c r="D5" s="93"/>
      <c r="E5" s="93"/>
    </row>
    <row r="6" spans="1:9" x14ac:dyDescent="0.2">
      <c r="A6" s="712" t="s">
        <v>165</v>
      </c>
      <c r="B6" s="712"/>
      <c r="C6" s="257"/>
      <c r="D6" s="257"/>
    </row>
    <row r="7" spans="1:9" ht="15" customHeight="1" x14ac:dyDescent="0.2">
      <c r="B7" s="258"/>
    </row>
    <row r="8" spans="1:9" ht="15" customHeight="1" x14ac:dyDescent="0.2">
      <c r="B8" s="463" t="s">
        <v>1075</v>
      </c>
      <c r="C8" s="463" t="s">
        <v>949</v>
      </c>
    </row>
    <row r="9" spans="1:9" s="53" customFormat="1" ht="15" customHeight="1" x14ac:dyDescent="0.2">
      <c r="A9" s="83" t="s">
        <v>725</v>
      </c>
      <c r="B9" s="259">
        <v>2653</v>
      </c>
      <c r="C9" s="594">
        <v>2653</v>
      </c>
      <c r="D9" s="260"/>
      <c r="E9" s="260"/>
      <c r="F9" s="260"/>
      <c r="G9" s="260"/>
      <c r="H9" s="260"/>
      <c r="I9" s="260"/>
    </row>
    <row r="10" spans="1:9" ht="15" customHeight="1" x14ac:dyDescent="0.2">
      <c r="A10" s="212" t="s">
        <v>724</v>
      </c>
      <c r="B10" s="261">
        <v>194013211.55599999</v>
      </c>
      <c r="C10" s="261">
        <v>24577547.752999999</v>
      </c>
    </row>
    <row r="11" spans="1:9" ht="15" customHeight="1" x14ac:dyDescent="0.2">
      <c r="A11" s="262" t="s">
        <v>726</v>
      </c>
      <c r="B11" s="263">
        <f>IFERROR(B10/B9,0)</f>
        <v>73129.744272898606</v>
      </c>
      <c r="C11" s="595">
        <f>IFERROR(C10/C9,0)</f>
        <v>9264.0587082548045</v>
      </c>
      <c r="D11" s="260"/>
      <c r="E11" s="260"/>
      <c r="F11" s="260"/>
      <c r="G11" s="260"/>
      <c r="H11" s="260"/>
      <c r="I11" s="260"/>
    </row>
    <row r="12" spans="1:9" ht="15" customHeight="1" x14ac:dyDescent="0.2"/>
    <row r="13" spans="1:9" ht="15" customHeight="1" x14ac:dyDescent="0.2">
      <c r="A13" s="260"/>
      <c r="B13" s="260"/>
      <c r="C13" s="260"/>
      <c r="D13" s="260"/>
      <c r="E13" s="260"/>
      <c r="F13" s="260"/>
      <c r="G13" s="260"/>
      <c r="H13" s="260"/>
      <c r="I13" s="260"/>
    </row>
    <row r="14" spans="1:9" ht="15" customHeight="1" x14ac:dyDescent="0.2"/>
  </sheetData>
  <mergeCells count="1">
    <mergeCell ref="A6:B6"/>
  </mergeCells>
  <hyperlinks>
    <hyperlink ref="E1" location="ER!A1" display="ER" xr:uid="{00000000-0004-0000-2700-000000000000}"/>
  </hyperlinks>
  <printOptions horizontalCentered="1"/>
  <pageMargins left="0.31496062992125984" right="0.70866141732283472" top="0.74803149606299213" bottom="0.74803149606299213" header="0.31496062992125984" footer="0.31496062992125984"/>
  <pageSetup paperSize="9" scale="52"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tabColor rgb="FF92D050"/>
    <pageSetUpPr fitToPage="1"/>
  </sheetPr>
  <dimension ref="A1:G40"/>
  <sheetViews>
    <sheetView showGridLines="0" zoomScale="90" zoomScaleNormal="90" workbookViewId="0">
      <selection activeCell="H24" sqref="H24"/>
    </sheetView>
  </sheetViews>
  <sheetFormatPr baseColWidth="10" defaultColWidth="11.42578125" defaultRowHeight="12.75" x14ac:dyDescent="0.2"/>
  <cols>
    <col min="1" max="3" width="24.42578125" style="53" customWidth="1"/>
    <col min="4" max="4" width="27.140625" style="53" customWidth="1"/>
    <col min="5" max="5" width="33.7109375" style="53" customWidth="1"/>
    <col min="6" max="6" width="12.85546875" style="53" customWidth="1"/>
    <col min="7" max="7" width="11.42578125" style="53"/>
    <col min="8" max="16384" width="11.42578125" style="212"/>
  </cols>
  <sheetData>
    <row r="1" spans="1:7" x14ac:dyDescent="0.2">
      <c r="A1" s="53" t="str">
        <f>Indice!C1</f>
        <v>GRUPO VAZQUEZ S.A.E.</v>
      </c>
      <c r="E1" s="198" t="s">
        <v>270</v>
      </c>
    </row>
    <row r="2" spans="1:7" x14ac:dyDescent="0.2">
      <c r="C2" s="199"/>
    </row>
    <row r="5" spans="1:7" s="172" customFormat="1" x14ac:dyDescent="0.2">
      <c r="A5" s="693" t="s">
        <v>269</v>
      </c>
      <c r="B5" s="693"/>
      <c r="C5" s="693"/>
      <c r="D5" s="693"/>
      <c r="E5" s="693"/>
      <c r="F5" s="94"/>
      <c r="G5" s="94"/>
    </row>
    <row r="6" spans="1:7" x14ac:dyDescent="0.2">
      <c r="A6" s="53" t="s">
        <v>165</v>
      </c>
    </row>
    <row r="8" spans="1:7" s="191" customFormat="1" x14ac:dyDescent="0.2">
      <c r="A8" s="227" t="s">
        <v>129</v>
      </c>
      <c r="B8" s="227"/>
      <c r="C8" s="227"/>
      <c r="D8" s="227"/>
      <c r="E8" s="227"/>
      <c r="F8" s="227"/>
      <c r="G8" s="227"/>
    </row>
    <row r="9" spans="1:7" s="191" customFormat="1" x14ac:dyDescent="0.2">
      <c r="A9" s="83"/>
      <c r="B9" s="83"/>
      <c r="C9" s="83"/>
      <c r="D9" s="83"/>
      <c r="E9" s="83"/>
      <c r="F9" s="83"/>
      <c r="G9" s="83"/>
    </row>
    <row r="10" spans="1:7" s="191" customFormat="1" ht="13.5" thickBot="1" x14ac:dyDescent="0.25">
      <c r="A10" s="380" t="s">
        <v>1063</v>
      </c>
      <c r="B10" s="143"/>
      <c r="C10" s="143"/>
      <c r="D10" s="143"/>
      <c r="E10" s="143"/>
      <c r="F10" s="143"/>
      <c r="G10" s="143"/>
    </row>
    <row r="11" spans="1:7" s="191" customFormat="1" ht="13.5" thickBot="1" x14ac:dyDescent="0.25">
      <c r="A11" s="200" t="s">
        <v>130</v>
      </c>
      <c r="B11" s="201" t="s">
        <v>131</v>
      </c>
      <c r="C11" s="200" t="s">
        <v>93</v>
      </c>
      <c r="D11" s="200" t="s">
        <v>858</v>
      </c>
      <c r="E11" s="200" t="s">
        <v>132</v>
      </c>
      <c r="F11" s="83"/>
      <c r="G11" s="83"/>
    </row>
    <row r="12" spans="1:7" s="191" customFormat="1" x14ac:dyDescent="0.2">
      <c r="A12" s="484" t="s">
        <v>779</v>
      </c>
      <c r="B12" s="485"/>
      <c r="C12" s="486" t="s">
        <v>855</v>
      </c>
      <c r="D12" s="487">
        <v>142195698.97499999</v>
      </c>
      <c r="E12" s="488" t="s">
        <v>919</v>
      </c>
      <c r="F12" s="83"/>
      <c r="G12" s="83"/>
    </row>
    <row r="13" spans="1:7" s="191" customFormat="1" ht="13.5" thickBot="1" x14ac:dyDescent="0.25">
      <c r="A13" s="202"/>
      <c r="B13" s="203"/>
      <c r="C13" s="204"/>
      <c r="D13" s="204"/>
      <c r="E13" s="205"/>
      <c r="F13" s="83"/>
      <c r="G13" s="83"/>
    </row>
    <row r="14" spans="1:7" s="191" customFormat="1" x14ac:dyDescent="0.2">
      <c r="A14" s="83"/>
      <c r="B14" s="83"/>
      <c r="C14" s="83"/>
      <c r="D14" s="83"/>
      <c r="E14" s="83"/>
      <c r="F14" s="83"/>
      <c r="G14" s="83"/>
    </row>
    <row r="15" spans="1:7" s="191" customFormat="1" ht="13.5" thickBot="1" x14ac:dyDescent="0.25">
      <c r="A15" s="380" t="s">
        <v>1074</v>
      </c>
      <c r="B15" s="206"/>
      <c r="C15" s="206"/>
      <c r="D15" s="206"/>
      <c r="E15" s="206"/>
      <c r="F15" s="83"/>
      <c r="G15" s="83"/>
    </row>
    <row r="16" spans="1:7" s="191" customFormat="1" ht="13.5" thickBot="1" x14ac:dyDescent="0.25">
      <c r="A16" s="200" t="s">
        <v>130</v>
      </c>
      <c r="B16" s="201" t="s">
        <v>131</v>
      </c>
      <c r="C16" s="200" t="s">
        <v>93</v>
      </c>
      <c r="D16" s="200" t="s">
        <v>858</v>
      </c>
      <c r="E16" s="200" t="s">
        <v>132</v>
      </c>
      <c r="F16" s="83"/>
      <c r="G16" s="83"/>
    </row>
    <row r="17" spans="1:7" s="191" customFormat="1" x14ac:dyDescent="0.2">
      <c r="A17" s="484" t="s">
        <v>779</v>
      </c>
      <c r="B17" s="485"/>
      <c r="C17" s="486" t="s">
        <v>855</v>
      </c>
      <c r="D17" s="487">
        <v>142486180.47600001</v>
      </c>
      <c r="E17" s="488" t="s">
        <v>919</v>
      </c>
      <c r="F17" s="83"/>
      <c r="G17" s="83"/>
    </row>
    <row r="18" spans="1:7" s="191" customFormat="1" ht="13.5" thickBot="1" x14ac:dyDescent="0.25">
      <c r="A18" s="207"/>
      <c r="B18" s="203"/>
      <c r="C18" s="204"/>
      <c r="D18" s="204"/>
      <c r="E18" s="205"/>
      <c r="F18" s="83"/>
      <c r="G18" s="83"/>
    </row>
    <row r="19" spans="1:7" s="191" customFormat="1" x14ac:dyDescent="0.2">
      <c r="A19" s="83"/>
      <c r="B19" s="83"/>
      <c r="C19" s="83"/>
      <c r="D19" s="83"/>
      <c r="E19" s="83"/>
      <c r="F19" s="83"/>
      <c r="G19" s="83"/>
    </row>
    <row r="20" spans="1:7" s="191" customFormat="1" x14ac:dyDescent="0.2">
      <c r="A20" s="83"/>
      <c r="B20" s="83"/>
      <c r="C20" s="83"/>
      <c r="D20" s="477"/>
      <c r="E20" s="83"/>
      <c r="F20" s="83"/>
      <c r="G20" s="83"/>
    </row>
    <row r="21" spans="1:7" s="191" customFormat="1" x14ac:dyDescent="0.2">
      <c r="A21" s="83"/>
      <c r="B21" s="83"/>
      <c r="C21" s="83"/>
      <c r="D21" s="83"/>
      <c r="E21" s="83"/>
      <c r="F21" s="83"/>
      <c r="G21" s="83"/>
    </row>
    <row r="22" spans="1:7" s="191" customFormat="1" x14ac:dyDescent="0.2">
      <c r="A22" s="83"/>
      <c r="B22" s="83"/>
      <c r="C22" s="83"/>
      <c r="D22" s="418"/>
      <c r="E22" s="83"/>
      <c r="F22" s="83"/>
      <c r="G22" s="83"/>
    </row>
    <row r="23" spans="1:7" s="191" customFormat="1" x14ac:dyDescent="0.2">
      <c r="A23" s="83"/>
      <c r="B23" s="83"/>
      <c r="C23" s="83"/>
      <c r="D23" s="83"/>
      <c r="E23" s="83"/>
      <c r="F23" s="83"/>
      <c r="G23" s="83"/>
    </row>
    <row r="24" spans="1:7" s="191" customFormat="1" x14ac:dyDescent="0.2">
      <c r="A24" s="83"/>
      <c r="B24" s="83"/>
      <c r="C24" s="83"/>
      <c r="D24" s="83"/>
      <c r="E24" s="83"/>
      <c r="F24" s="83"/>
      <c r="G24" s="83"/>
    </row>
    <row r="25" spans="1:7" s="191" customFormat="1" x14ac:dyDescent="0.2">
      <c r="A25" s="83"/>
      <c r="B25" s="83"/>
      <c r="C25" s="83"/>
      <c r="D25" s="83"/>
      <c r="E25" s="83"/>
      <c r="F25" s="83"/>
      <c r="G25" s="83"/>
    </row>
    <row r="26" spans="1:7" s="191" customFormat="1" x14ac:dyDescent="0.2">
      <c r="A26" s="83"/>
      <c r="B26" s="83"/>
      <c r="C26" s="83"/>
      <c r="D26" s="83"/>
      <c r="E26" s="83"/>
      <c r="F26" s="83"/>
      <c r="G26" s="83"/>
    </row>
    <row r="27" spans="1:7" s="191" customFormat="1" x14ac:dyDescent="0.2">
      <c r="A27" s="83"/>
      <c r="B27" s="83"/>
      <c r="C27" s="83"/>
      <c r="D27" s="83"/>
      <c r="E27" s="83"/>
      <c r="F27" s="83"/>
      <c r="G27" s="83"/>
    </row>
    <row r="28" spans="1:7" s="191" customFormat="1" x14ac:dyDescent="0.2">
      <c r="A28" s="83"/>
      <c r="B28" s="83"/>
      <c r="C28" s="83"/>
      <c r="D28" s="83"/>
      <c r="E28" s="83"/>
      <c r="F28" s="83"/>
      <c r="G28" s="83"/>
    </row>
    <row r="29" spans="1:7" s="191" customFormat="1" x14ac:dyDescent="0.2">
      <c r="A29" s="83"/>
      <c r="B29" s="83"/>
      <c r="C29" s="83"/>
      <c r="D29" s="83"/>
      <c r="E29" s="83"/>
      <c r="F29" s="83"/>
      <c r="G29" s="83"/>
    </row>
    <row r="30" spans="1:7" s="191" customFormat="1" x14ac:dyDescent="0.2">
      <c r="A30" s="83"/>
      <c r="B30" s="83"/>
      <c r="C30" s="83"/>
      <c r="D30" s="83"/>
      <c r="E30" s="83"/>
      <c r="F30" s="83"/>
      <c r="G30" s="83"/>
    </row>
    <row r="31" spans="1:7" s="191" customFormat="1" x14ac:dyDescent="0.2">
      <c r="A31" s="83"/>
      <c r="B31" s="83"/>
      <c r="C31" s="83"/>
      <c r="D31" s="83"/>
      <c r="E31" s="83"/>
      <c r="F31" s="83"/>
      <c r="G31" s="83"/>
    </row>
    <row r="32" spans="1:7" s="191" customFormat="1" x14ac:dyDescent="0.2">
      <c r="A32" s="83"/>
      <c r="B32" s="83"/>
      <c r="C32" s="83"/>
      <c r="D32" s="83"/>
      <c r="E32" s="83"/>
      <c r="F32" s="83"/>
      <c r="G32" s="83"/>
    </row>
    <row r="33" spans="1:7" s="191" customFormat="1" x14ac:dyDescent="0.2">
      <c r="A33" s="83"/>
      <c r="B33" s="83"/>
      <c r="C33" s="83"/>
      <c r="D33" s="83"/>
      <c r="E33" s="83"/>
      <c r="F33" s="83"/>
      <c r="G33" s="83"/>
    </row>
    <row r="34" spans="1:7" s="191" customFormat="1" x14ac:dyDescent="0.2">
      <c r="A34" s="83"/>
      <c r="B34" s="83"/>
      <c r="C34" s="83"/>
      <c r="D34" s="83"/>
      <c r="E34" s="83"/>
      <c r="F34" s="83"/>
      <c r="G34" s="83"/>
    </row>
    <row r="35" spans="1:7" s="191" customFormat="1" x14ac:dyDescent="0.2">
      <c r="A35" s="83"/>
      <c r="B35" s="83"/>
      <c r="C35" s="83"/>
      <c r="D35" s="83"/>
      <c r="E35" s="83"/>
      <c r="F35" s="83"/>
      <c r="G35" s="83"/>
    </row>
    <row r="36" spans="1:7" s="191" customFormat="1" x14ac:dyDescent="0.2">
      <c r="A36" s="83"/>
      <c r="B36" s="83"/>
      <c r="C36" s="83"/>
      <c r="D36" s="83"/>
      <c r="E36" s="83"/>
      <c r="F36" s="83"/>
      <c r="G36" s="83"/>
    </row>
    <row r="37" spans="1:7" s="191" customFormat="1" x14ac:dyDescent="0.2">
      <c r="A37" s="83"/>
      <c r="B37" s="83"/>
      <c r="C37" s="83"/>
      <c r="D37" s="83"/>
      <c r="E37" s="83"/>
      <c r="F37" s="83"/>
      <c r="G37" s="83"/>
    </row>
    <row r="38" spans="1:7" s="191" customFormat="1" x14ac:dyDescent="0.2">
      <c r="A38" s="83"/>
      <c r="B38" s="83"/>
      <c r="C38" s="83"/>
      <c r="D38" s="83"/>
      <c r="E38" s="83"/>
      <c r="F38" s="83"/>
      <c r="G38" s="83"/>
    </row>
    <row r="39" spans="1:7" s="191" customFormat="1" x14ac:dyDescent="0.2">
      <c r="A39" s="83"/>
      <c r="B39" s="83"/>
      <c r="C39" s="83"/>
      <c r="D39" s="83"/>
      <c r="E39" s="83"/>
      <c r="F39" s="83"/>
      <c r="G39" s="83"/>
    </row>
    <row r="40" spans="1:7" s="191" customFormat="1" x14ac:dyDescent="0.2">
      <c r="A40" s="83"/>
      <c r="B40" s="83"/>
      <c r="C40" s="83"/>
      <c r="D40" s="83"/>
      <c r="E40" s="83"/>
      <c r="F40" s="83"/>
      <c r="G40" s="83"/>
    </row>
  </sheetData>
  <mergeCells count="1">
    <mergeCell ref="A5:E5"/>
  </mergeCells>
  <hyperlinks>
    <hyperlink ref="E1" location="Indice!A1" display="Indice" xr:uid="{00000000-0004-0000-2800-000000000000}"/>
  </hyperlinks>
  <printOptions horizontalCentered="1"/>
  <pageMargins left="0.31496062992125984" right="0.70866141732283472" top="0.74803149606299213" bottom="0.74803149606299213" header="0.31496062992125984" footer="0.31496062992125984"/>
  <pageSetup paperSize="9" scale="5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42">
    <tabColor rgb="FF92D050"/>
    <pageSetUpPr fitToPage="1"/>
  </sheetPr>
  <dimension ref="A1:N9"/>
  <sheetViews>
    <sheetView zoomScale="90" zoomScaleNormal="90" workbookViewId="0">
      <selection activeCell="H17" sqref="H17"/>
    </sheetView>
  </sheetViews>
  <sheetFormatPr baseColWidth="10" defaultRowHeight="15" x14ac:dyDescent="0.25"/>
  <cols>
    <col min="1" max="5" width="24.42578125" style="54" customWidth="1"/>
    <col min="6" max="6" width="12.85546875" style="54" customWidth="1"/>
    <col min="7" max="7" width="11.42578125" style="54"/>
    <col min="8" max="8" width="17.28515625" style="54" customWidth="1"/>
    <col min="9" max="14" width="11.42578125" style="54"/>
  </cols>
  <sheetData>
    <row r="1" spans="1:14" x14ac:dyDescent="0.25">
      <c r="A1" s="54" t="str">
        <f>Indice!C1</f>
        <v>GRUPO VAZQUEZ S.A.E.</v>
      </c>
      <c r="E1" s="67" t="s">
        <v>270</v>
      </c>
    </row>
    <row r="2" spans="1:14" x14ac:dyDescent="0.25">
      <c r="C2" s="57"/>
    </row>
    <row r="4" spans="1:14" s="171" customFormat="1" x14ac:dyDescent="0.25">
      <c r="A4" s="173"/>
      <c r="B4" s="173"/>
      <c r="C4" s="173"/>
      <c r="D4" s="173"/>
      <c r="E4" s="173"/>
      <c r="F4" s="173"/>
      <c r="G4" s="173"/>
      <c r="H4" s="173"/>
      <c r="I4" s="173"/>
      <c r="J4" s="173"/>
      <c r="K4" s="173"/>
      <c r="L4" s="173"/>
      <c r="M4" s="173"/>
      <c r="N4" s="173"/>
    </row>
    <row r="5" spans="1:14" x14ac:dyDescent="0.25">
      <c r="A5" s="93" t="s">
        <v>271</v>
      </c>
      <c r="B5" s="93"/>
      <c r="C5" s="93"/>
      <c r="D5" s="93"/>
      <c r="E5" s="93"/>
      <c r="F5" s="93"/>
      <c r="G5" s="93"/>
      <c r="H5" s="93"/>
      <c r="I5" s="94"/>
    </row>
    <row r="6" spans="1:14" s="77" customFormat="1" x14ac:dyDescent="0.25">
      <c r="A6" s="713" t="str">
        <f>IFERROR("Al  "&amp;DAY(Indice!B6)&amp;" de "&amp;VLOOKUP(MONTH(Indice!B6),Indice!S:T,2,0)&amp;" de "&amp;YEAR(Indice!B6-1)&amp;" no existen situaciones contingentes, ni reclamos que pudieran resultar en la generación de obligaciones para la Sociedad adicionales a las que se presentan en estos estados financieros.","Al … de …………... 20X2 no existen situaciones contingentes, ni reclamos que pudieran resultar en la generación de obligaciones para la Sociedad adicionales a las que se presentan en estos estados financieros.")</f>
        <v>Al  31 de Diciembre de 2023 no existen situaciones contingentes, ni reclamos que pudieran resultar en la generación de obligaciones para la Sociedad adicionales a las que se presentan en estos estados financieros.</v>
      </c>
      <c r="B6" s="713"/>
      <c r="C6" s="713"/>
      <c r="D6" s="713"/>
      <c r="E6" s="713"/>
      <c r="F6" s="713"/>
      <c r="G6" s="713"/>
      <c r="H6" s="713"/>
      <c r="I6" s="76"/>
      <c r="J6" s="76"/>
      <c r="K6" s="76"/>
      <c r="L6" s="76"/>
      <c r="M6" s="76"/>
      <c r="N6" s="76"/>
    </row>
    <row r="7" spans="1:14" s="77" customFormat="1" ht="16.5" customHeight="1" x14ac:dyDescent="0.25">
      <c r="A7" s="713"/>
      <c r="B7" s="713"/>
      <c r="C7" s="713"/>
      <c r="D7" s="713"/>
      <c r="E7" s="713"/>
      <c r="F7" s="713"/>
      <c r="G7" s="713"/>
      <c r="H7" s="713"/>
      <c r="I7" s="95"/>
      <c r="J7" s="76"/>
      <c r="K7" s="76"/>
      <c r="L7" s="76"/>
      <c r="M7" s="76"/>
      <c r="N7" s="76"/>
    </row>
    <row r="8" spans="1:14" s="77" customFormat="1" x14ac:dyDescent="0.25">
      <c r="A8" s="76"/>
      <c r="B8" s="76"/>
      <c r="C8" s="76"/>
      <c r="D8" s="76"/>
      <c r="E8" s="76"/>
      <c r="F8" s="76"/>
      <c r="G8" s="76"/>
      <c r="H8" s="76"/>
      <c r="I8" s="76"/>
      <c r="J8" s="76"/>
      <c r="K8" s="76"/>
      <c r="L8" s="76"/>
      <c r="M8" s="76"/>
      <c r="N8" s="76"/>
    </row>
    <row r="9" spans="1:14" s="77" customFormat="1" x14ac:dyDescent="0.25">
      <c r="A9" s="76"/>
      <c r="B9" s="76"/>
      <c r="C9" s="76"/>
      <c r="D9" s="76"/>
      <c r="E9" s="76"/>
      <c r="F9" s="76"/>
      <c r="G9" s="76"/>
      <c r="H9" s="76"/>
      <c r="I9" s="76"/>
      <c r="J9" s="76"/>
      <c r="K9" s="76"/>
      <c r="L9" s="76"/>
      <c r="M9" s="76"/>
      <c r="N9" s="76"/>
    </row>
  </sheetData>
  <mergeCells count="1">
    <mergeCell ref="A6:H7"/>
  </mergeCells>
  <hyperlinks>
    <hyperlink ref="E1" location="Indice!A1" display="Indice" xr:uid="{00000000-0004-0000-29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43">
    <tabColor rgb="FF92D050"/>
    <pageSetUpPr fitToPage="1"/>
  </sheetPr>
  <dimension ref="A1:AY24"/>
  <sheetViews>
    <sheetView zoomScale="90" zoomScaleNormal="90" workbookViewId="0">
      <selection activeCell="J22" sqref="J22"/>
    </sheetView>
  </sheetViews>
  <sheetFormatPr baseColWidth="10" defaultColWidth="11.42578125" defaultRowHeight="12.75" x14ac:dyDescent="0.2"/>
  <cols>
    <col min="1" max="1" width="47.85546875" style="53" customWidth="1"/>
    <col min="2" max="2" width="22.5703125" style="53" customWidth="1"/>
    <col min="3" max="3" width="26.140625" style="53" customWidth="1"/>
    <col min="4" max="51" width="11.42578125" style="53"/>
    <col min="52" max="16384" width="11.42578125" style="212"/>
  </cols>
  <sheetData>
    <row r="1" spans="1:11" x14ac:dyDescent="0.2">
      <c r="A1" s="53" t="str">
        <f>Indice!C1</f>
        <v>GRUPO VAZQUEZ S.A.E.</v>
      </c>
      <c r="D1" s="198" t="s">
        <v>751</v>
      </c>
    </row>
    <row r="4" spans="1:11" x14ac:dyDescent="0.2">
      <c r="A4" s="693" t="s">
        <v>277</v>
      </c>
      <c r="B4" s="693"/>
      <c r="C4" s="693"/>
      <c r="D4" s="693"/>
      <c r="E4" s="693"/>
      <c r="F4" s="693"/>
      <c r="G4" s="693"/>
    </row>
    <row r="5" spans="1:11" x14ac:dyDescent="0.2">
      <c r="A5" s="53" t="s">
        <v>165</v>
      </c>
    </row>
    <row r="6" spans="1:11" x14ac:dyDescent="0.2">
      <c r="A6" s="659" t="s">
        <v>1082</v>
      </c>
      <c r="B6" s="659"/>
      <c r="C6" s="659"/>
      <c r="D6" s="659"/>
      <c r="E6" s="659"/>
      <c r="F6" s="659"/>
      <c r="G6" s="659"/>
      <c r="H6" s="264"/>
      <c r="I6" s="264"/>
      <c r="J6" s="264"/>
      <c r="K6" s="264"/>
    </row>
    <row r="8" spans="1:11" s="53" customFormat="1" ht="21.75" customHeight="1" x14ac:dyDescent="0.2">
      <c r="A8" s="714" t="s">
        <v>278</v>
      </c>
      <c r="B8" s="714"/>
      <c r="C8" s="714"/>
      <c r="D8" s="714"/>
      <c r="E8" s="714"/>
      <c r="F8" s="714"/>
      <c r="G8" s="714"/>
      <c r="H8" s="265"/>
      <c r="I8" s="265"/>
      <c r="J8" s="265"/>
      <c r="K8" s="265"/>
    </row>
    <row r="10" spans="1:11" ht="15" customHeight="1" x14ac:dyDescent="0.2">
      <c r="A10" s="266"/>
      <c r="B10" s="463" t="s">
        <v>1075</v>
      </c>
      <c r="C10" s="463" t="s">
        <v>1045</v>
      </c>
    </row>
    <row r="11" spans="1:11" x14ac:dyDescent="0.2">
      <c r="A11" s="266" t="s">
        <v>279</v>
      </c>
      <c r="B11" s="267"/>
      <c r="C11" s="267"/>
    </row>
    <row r="12" spans="1:11" x14ac:dyDescent="0.2">
      <c r="A12" s="266" t="s">
        <v>280</v>
      </c>
      <c r="B12" s="267"/>
      <c r="C12" s="267"/>
    </row>
    <row r="13" spans="1:11" x14ac:dyDescent="0.2">
      <c r="A13" s="266" t="s">
        <v>97</v>
      </c>
      <c r="B13" s="267"/>
      <c r="C13" s="267"/>
    </row>
    <row r="14" spans="1:11" x14ac:dyDescent="0.2">
      <c r="A14" s="266" t="s">
        <v>281</v>
      </c>
      <c r="B14" s="267"/>
      <c r="C14" s="267"/>
    </row>
    <row r="15" spans="1:11" x14ac:dyDescent="0.2">
      <c r="A15" s="266" t="s">
        <v>282</v>
      </c>
      <c r="B15" s="268"/>
      <c r="C15" s="267"/>
    </row>
    <row r="16" spans="1:11" x14ac:dyDescent="0.2">
      <c r="A16" s="266" t="s">
        <v>96</v>
      </c>
      <c r="B16" s="268"/>
      <c r="C16" s="267"/>
    </row>
    <row r="17" spans="1:3" x14ac:dyDescent="0.2">
      <c r="A17" s="266" t="s">
        <v>283</v>
      </c>
      <c r="B17" s="268"/>
      <c r="C17" s="267"/>
    </row>
    <row r="18" spans="1:3" x14ac:dyDescent="0.2">
      <c r="A18" s="266" t="s">
        <v>284</v>
      </c>
      <c r="B18" s="268"/>
      <c r="C18" s="267"/>
    </row>
    <row r="19" spans="1:3" x14ac:dyDescent="0.2">
      <c r="A19" s="266" t="s">
        <v>285</v>
      </c>
      <c r="B19" s="268"/>
      <c r="C19" s="267"/>
    </row>
    <row r="20" spans="1:3" x14ac:dyDescent="0.2">
      <c r="A20" s="266" t="s">
        <v>286</v>
      </c>
      <c r="B20" s="268"/>
      <c r="C20" s="267"/>
    </row>
    <row r="21" spans="1:3" x14ac:dyDescent="0.2">
      <c r="A21" s="266" t="s">
        <v>287</v>
      </c>
      <c r="B21" s="268"/>
      <c r="C21" s="267"/>
    </row>
    <row r="22" spans="1:3" ht="25.5" x14ac:dyDescent="0.2">
      <c r="A22" s="266" t="s">
        <v>288</v>
      </c>
      <c r="B22" s="268"/>
      <c r="C22" s="267"/>
    </row>
    <row r="23" spans="1:3" x14ac:dyDescent="0.2">
      <c r="A23" s="266" t="s">
        <v>289</v>
      </c>
      <c r="B23" s="268"/>
      <c r="C23" s="267"/>
    </row>
    <row r="24" spans="1:3" x14ac:dyDescent="0.2">
      <c r="A24" s="269" t="s">
        <v>3</v>
      </c>
      <c r="B24" s="270"/>
      <c r="C24" s="271"/>
    </row>
  </sheetData>
  <mergeCells count="3">
    <mergeCell ref="A4:G4"/>
    <mergeCell ref="A6:G6"/>
    <mergeCell ref="A8:G8"/>
  </mergeCells>
  <hyperlinks>
    <hyperlink ref="D1" location="Indice!A1" display="Índice" xr:uid="{00000000-0004-0000-2A00-000000000000}"/>
  </hyperlinks>
  <printOptions horizontalCentered="1"/>
  <pageMargins left="0.31496062992125984" right="0.70866141732283472" top="0.74803149606299213" bottom="0.74803149606299213" header="0.31496062992125984" footer="0.31496062992125984"/>
  <pageSetup paperSize="9" scale="49" fitToHeight="0"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Hoja44">
    <tabColor rgb="FF92D050"/>
    <pageSetUpPr fitToPage="1"/>
  </sheetPr>
  <dimension ref="A1:N12"/>
  <sheetViews>
    <sheetView showGridLines="0" zoomScale="90" zoomScaleNormal="90" workbookViewId="0">
      <selection activeCell="H20" sqref="H20"/>
    </sheetView>
  </sheetViews>
  <sheetFormatPr baseColWidth="10" defaultColWidth="11.42578125" defaultRowHeight="12.75" x14ac:dyDescent="0.2"/>
  <cols>
    <col min="1" max="5" width="24.42578125" style="53" customWidth="1"/>
    <col min="6" max="6" width="12.85546875" style="53" customWidth="1"/>
    <col min="7" max="7" width="11.42578125" style="53"/>
    <col min="8" max="8" width="17.28515625" style="53" customWidth="1"/>
    <col min="9" max="14" width="11.42578125" style="53"/>
    <col min="15" max="16384" width="11.42578125" style="212"/>
  </cols>
  <sheetData>
    <row r="1" spans="1:14" x14ac:dyDescent="0.2">
      <c r="A1" s="53" t="str">
        <f>Indice!C1</f>
        <v>GRUPO VAZQUEZ S.A.E.</v>
      </c>
      <c r="E1" s="198" t="s">
        <v>270</v>
      </c>
    </row>
    <row r="2" spans="1:14" x14ac:dyDescent="0.2">
      <c r="C2" s="199"/>
    </row>
    <row r="5" spans="1:14" x14ac:dyDescent="0.2">
      <c r="A5" s="93" t="s">
        <v>290</v>
      </c>
      <c r="B5" s="93"/>
      <c r="C5" s="93"/>
      <c r="D5" s="93"/>
      <c r="E5" s="93"/>
      <c r="F5" s="93"/>
      <c r="G5" s="93"/>
      <c r="H5" s="93"/>
      <c r="I5" s="93"/>
    </row>
    <row r="6" spans="1:14" s="191" customFormat="1" x14ac:dyDescent="0.2">
      <c r="A6" s="83"/>
      <c r="B6" s="83"/>
      <c r="C6" s="83"/>
      <c r="D6" s="83"/>
      <c r="E6" s="83"/>
      <c r="F6" s="83"/>
      <c r="G6" s="83"/>
      <c r="H6" s="83"/>
      <c r="I6" s="83"/>
      <c r="J6" s="83"/>
      <c r="K6" s="83"/>
      <c r="L6" s="83"/>
      <c r="M6" s="83"/>
      <c r="N6" s="83"/>
    </row>
    <row r="7" spans="1:14" s="83" customFormat="1" x14ac:dyDescent="0.2">
      <c r="A7" s="1" t="s">
        <v>918</v>
      </c>
      <c r="B7" s="1"/>
      <c r="C7" s="1"/>
      <c r="D7" s="1"/>
      <c r="E7" s="1"/>
      <c r="F7" s="1"/>
      <c r="G7" s="1"/>
      <c r="H7" s="1"/>
      <c r="I7" s="1"/>
    </row>
    <row r="8" spans="1:14" s="191" customFormat="1" ht="40.5" customHeight="1" x14ac:dyDescent="0.2">
      <c r="A8" s="653"/>
      <c r="B8" s="653"/>
      <c r="C8" s="653"/>
      <c r="D8" s="653"/>
      <c r="E8" s="653"/>
      <c r="F8" s="653"/>
      <c r="G8" s="653"/>
      <c r="H8" s="653"/>
      <c r="I8" s="653"/>
      <c r="J8" s="83"/>
      <c r="K8" s="83"/>
      <c r="L8" s="83"/>
      <c r="M8" s="83"/>
      <c r="N8" s="83"/>
    </row>
    <row r="9" spans="1:14" s="191" customFormat="1" x14ac:dyDescent="0.2">
      <c r="J9" s="83"/>
      <c r="K9" s="83"/>
      <c r="L9" s="83"/>
      <c r="M9" s="83"/>
      <c r="N9" s="83"/>
    </row>
    <row r="10" spans="1:14" s="191" customFormat="1" x14ac:dyDescent="0.2">
      <c r="A10" s="83"/>
      <c r="B10" s="83"/>
      <c r="C10" s="83"/>
      <c r="D10" s="83"/>
      <c r="E10" s="83"/>
      <c r="F10" s="83"/>
      <c r="G10" s="83"/>
      <c r="H10" s="83"/>
      <c r="I10" s="83"/>
      <c r="J10" s="83"/>
      <c r="K10" s="83"/>
      <c r="L10" s="83"/>
      <c r="M10" s="83"/>
      <c r="N10" s="83"/>
    </row>
    <row r="11" spans="1:14" s="191" customFormat="1" x14ac:dyDescent="0.2">
      <c r="A11" s="715"/>
      <c r="B11" s="715"/>
      <c r="C11" s="715"/>
      <c r="D11" s="715"/>
      <c r="E11" s="715"/>
      <c r="F11" s="715"/>
      <c r="G11" s="715"/>
      <c r="H11" s="715"/>
      <c r="I11" s="715"/>
      <c r="J11" s="83"/>
      <c r="K11" s="83"/>
      <c r="L11" s="83"/>
      <c r="M11" s="83"/>
      <c r="N11" s="83"/>
    </row>
    <row r="12" spans="1:14" s="191" customFormat="1" x14ac:dyDescent="0.2">
      <c r="A12" s="83"/>
      <c r="B12" s="83"/>
      <c r="C12" s="83"/>
      <c r="D12" s="83"/>
      <c r="E12" s="83"/>
      <c r="F12" s="83"/>
      <c r="G12" s="83"/>
      <c r="H12" s="83"/>
      <c r="I12" s="83"/>
      <c r="J12" s="83"/>
      <c r="K12" s="83"/>
      <c r="L12" s="83"/>
      <c r="M12" s="83"/>
      <c r="N12" s="83"/>
    </row>
  </sheetData>
  <mergeCells count="2">
    <mergeCell ref="A11:I11"/>
    <mergeCell ref="A8:I8"/>
  </mergeCells>
  <hyperlinks>
    <hyperlink ref="E1" location="Indice!A1" display="Indice" xr:uid="{00000000-0004-0000-2B00-000000000000}"/>
  </hyperlinks>
  <printOptions horizontalCentered="1"/>
  <pageMargins left="0.31496062992125984" right="0.70866141732283472" top="0.74803149606299213" bottom="0.74803149606299213" header="0.31496062992125984" footer="0.31496062992125984"/>
  <pageSetup paperSize="9" scale="39"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H126"/>
  <sheetViews>
    <sheetView showGridLines="0" zoomScale="90" zoomScaleNormal="90" workbookViewId="0">
      <selection activeCell="C1" sqref="C1"/>
    </sheetView>
  </sheetViews>
  <sheetFormatPr baseColWidth="10" defaultColWidth="11.42578125" defaultRowHeight="12.75" x14ac:dyDescent="0.2"/>
  <cols>
    <col min="1" max="1" width="42.5703125" style="453" customWidth="1"/>
    <col min="2" max="2" width="17" style="453" customWidth="1"/>
    <col min="3" max="3" width="17.5703125" style="453" customWidth="1"/>
    <col min="4" max="4" width="17.140625" style="453" customWidth="1"/>
    <col min="5" max="5" width="17.140625" style="578" customWidth="1"/>
    <col min="6" max="6" width="15.140625" style="453" bestFit="1" customWidth="1"/>
    <col min="7" max="7" width="12.42578125" style="453" bestFit="1" customWidth="1"/>
    <col min="8" max="16384" width="11.42578125" style="453"/>
  </cols>
  <sheetData>
    <row r="1" spans="1:7" x14ac:dyDescent="0.2">
      <c r="A1" s="453" t="str">
        <f>Indice!C1</f>
        <v>GRUPO VAZQUEZ S.A.E.</v>
      </c>
      <c r="C1" s="273" t="s">
        <v>270</v>
      </c>
    </row>
    <row r="5" spans="1:7" x14ac:dyDescent="0.2">
      <c r="A5" s="146" t="s">
        <v>748</v>
      </c>
      <c r="B5" s="146"/>
      <c r="C5" s="146"/>
      <c r="D5" s="147"/>
      <c r="E5" s="147"/>
    </row>
    <row r="6" spans="1:7" x14ac:dyDescent="0.2">
      <c r="A6" s="272" t="s">
        <v>179</v>
      </c>
      <c r="B6" s="272"/>
      <c r="C6" s="272"/>
      <c r="D6" s="272"/>
      <c r="E6" s="272"/>
      <c r="G6" s="172"/>
    </row>
    <row r="7" spans="1:7" x14ac:dyDescent="0.2">
      <c r="A7" s="272"/>
      <c r="B7" s="272"/>
      <c r="C7" s="272"/>
      <c r="D7" s="272"/>
      <c r="E7" s="272"/>
      <c r="G7" s="172"/>
    </row>
    <row r="8" spans="1:7" x14ac:dyDescent="0.2">
      <c r="A8" s="275"/>
      <c r="B8" s="470" t="s">
        <v>1075</v>
      </c>
      <c r="C8" s="470" t="s">
        <v>949</v>
      </c>
      <c r="D8" s="272"/>
      <c r="E8" s="272"/>
      <c r="G8" s="172"/>
    </row>
    <row r="9" spans="1:7" x14ac:dyDescent="0.2">
      <c r="A9" s="276" t="s">
        <v>738</v>
      </c>
      <c r="B9" s="277"/>
      <c r="C9" s="277"/>
      <c r="D9" s="272"/>
      <c r="E9" s="272"/>
    </row>
    <row r="10" spans="1:7" x14ac:dyDescent="0.2">
      <c r="A10" s="516" t="s">
        <v>146</v>
      </c>
      <c r="B10" s="523">
        <v>3872044.9400000004</v>
      </c>
      <c r="C10" s="523">
        <v>675685.98900000006</v>
      </c>
      <c r="D10" s="272"/>
      <c r="E10" s="272"/>
    </row>
    <row r="11" spans="1:7" x14ac:dyDescent="0.2">
      <c r="A11" s="277" t="s">
        <v>899</v>
      </c>
      <c r="B11" s="319">
        <v>13218127.109000001</v>
      </c>
      <c r="C11" s="319">
        <v>0</v>
      </c>
      <c r="D11" s="272"/>
      <c r="E11" s="272"/>
    </row>
    <row r="12" spans="1:7" x14ac:dyDescent="0.2">
      <c r="A12" s="277" t="s">
        <v>900</v>
      </c>
      <c r="B12" s="319">
        <v>847625549.91699994</v>
      </c>
      <c r="C12" s="278">
        <v>482743179.99400002</v>
      </c>
      <c r="D12" s="272"/>
      <c r="E12" s="272"/>
      <c r="G12" s="172"/>
    </row>
    <row r="13" spans="1:7" x14ac:dyDescent="0.2">
      <c r="A13" s="277" t="s">
        <v>739</v>
      </c>
      <c r="B13" s="319">
        <v>3298.4859999999999</v>
      </c>
      <c r="C13" s="278">
        <v>28609.84</v>
      </c>
      <c r="D13" s="272"/>
      <c r="E13" s="272"/>
      <c r="G13" s="172"/>
    </row>
    <row r="14" spans="1:7" x14ac:dyDescent="0.2">
      <c r="A14" s="277" t="s">
        <v>35</v>
      </c>
      <c r="B14" s="319">
        <v>592361.93900000001</v>
      </c>
      <c r="C14" s="278">
        <v>54993.163999999997</v>
      </c>
      <c r="D14" s="272"/>
      <c r="E14" s="272"/>
      <c r="G14" s="172"/>
    </row>
    <row r="15" spans="1:7" hidden="1" x14ac:dyDescent="0.2">
      <c r="A15" s="277" t="s">
        <v>929</v>
      </c>
      <c r="B15" s="319">
        <v>0</v>
      </c>
      <c r="C15" s="278">
        <v>0</v>
      </c>
      <c r="D15" s="272"/>
      <c r="E15" s="272"/>
      <c r="G15" s="172"/>
    </row>
    <row r="16" spans="1:7" hidden="1" x14ac:dyDescent="0.2">
      <c r="A16" s="277" t="s">
        <v>930</v>
      </c>
      <c r="B16" s="319">
        <v>0</v>
      </c>
      <c r="C16" s="278">
        <v>0</v>
      </c>
      <c r="D16" s="272"/>
      <c r="E16" s="272"/>
      <c r="G16" s="172"/>
    </row>
    <row r="17" spans="1:8" x14ac:dyDescent="0.2">
      <c r="A17" s="276" t="s">
        <v>740</v>
      </c>
      <c r="B17" s="459">
        <f>SUM(B10:B16)</f>
        <v>865311382.39099991</v>
      </c>
      <c r="C17" s="459">
        <f>SUM(C10:C16)</f>
        <v>483502468.98699999</v>
      </c>
      <c r="D17" s="581"/>
      <c r="E17" s="581"/>
      <c r="G17" s="172"/>
    </row>
    <row r="18" spans="1:8" x14ac:dyDescent="0.2">
      <c r="A18" s="276" t="s">
        <v>741</v>
      </c>
      <c r="B18" s="325"/>
      <c r="C18" s="280"/>
      <c r="D18" s="582"/>
      <c r="E18" s="582"/>
      <c r="G18" s="172"/>
    </row>
    <row r="19" spans="1:8" x14ac:dyDescent="0.2">
      <c r="A19" s="277" t="s">
        <v>89</v>
      </c>
      <c r="B19" s="319">
        <v>229080.592</v>
      </c>
      <c r="C19" s="278">
        <v>66461.847000000009</v>
      </c>
      <c r="D19" s="583"/>
      <c r="E19" s="583"/>
      <c r="G19" s="172"/>
    </row>
    <row r="20" spans="1:8" x14ac:dyDescent="0.2">
      <c r="A20" s="277" t="s">
        <v>90</v>
      </c>
      <c r="B20" s="319">
        <v>20002908.827</v>
      </c>
      <c r="C20" s="278">
        <v>24502005.791000001</v>
      </c>
      <c r="D20" s="583"/>
      <c r="E20" s="583"/>
      <c r="G20" s="172"/>
    </row>
    <row r="21" spans="1:8" x14ac:dyDescent="0.2">
      <c r="A21" s="277" t="s">
        <v>932</v>
      </c>
      <c r="B21" s="319">
        <v>891020.17099999997</v>
      </c>
      <c r="C21" s="278">
        <v>347468.70600000001</v>
      </c>
      <c r="D21" s="583"/>
      <c r="E21" s="583"/>
      <c r="G21" s="172"/>
    </row>
    <row r="22" spans="1:8" hidden="1" x14ac:dyDescent="0.2">
      <c r="A22" s="277" t="s">
        <v>931</v>
      </c>
      <c r="B22" s="319">
        <v>0</v>
      </c>
      <c r="C22" s="319">
        <v>0</v>
      </c>
      <c r="D22" s="583"/>
      <c r="E22" s="583"/>
      <c r="G22" s="172"/>
    </row>
    <row r="23" spans="1:8" x14ac:dyDescent="0.2">
      <c r="A23" s="277" t="s">
        <v>742</v>
      </c>
      <c r="B23" s="319">
        <v>6448902.9450000003</v>
      </c>
      <c r="C23" s="278">
        <v>6436887.6940000001</v>
      </c>
      <c r="D23" s="583"/>
      <c r="E23" s="583"/>
      <c r="G23" s="172"/>
    </row>
    <row r="24" spans="1:8" hidden="1" x14ac:dyDescent="0.2">
      <c r="A24" s="277" t="s">
        <v>1060</v>
      </c>
      <c r="B24" s="319">
        <v>0</v>
      </c>
      <c r="C24" s="278">
        <v>0</v>
      </c>
      <c r="D24" s="583"/>
      <c r="E24" s="583"/>
      <c r="G24" s="172"/>
      <c r="H24" s="465"/>
    </row>
    <row r="25" spans="1:8" x14ac:dyDescent="0.2">
      <c r="A25" s="276" t="s">
        <v>743</v>
      </c>
      <c r="B25" s="459">
        <f>SUM(B19:B24)</f>
        <v>27571912.535</v>
      </c>
      <c r="C25" s="279">
        <f>SUM(C19:C24)</f>
        <v>31352824.038000003</v>
      </c>
      <c r="D25" s="584"/>
      <c r="E25" s="584"/>
      <c r="G25" s="172"/>
    </row>
    <row r="26" spans="1:8" x14ac:dyDescent="0.2">
      <c r="A26" s="272"/>
      <c r="B26" s="281"/>
      <c r="C26" s="281"/>
      <c r="D26" s="282"/>
      <c r="E26" s="282"/>
      <c r="G26" s="172"/>
    </row>
    <row r="27" spans="1:8" s="590" customFormat="1" x14ac:dyDescent="0.2">
      <c r="A27" s="272"/>
      <c r="B27" s="281"/>
      <c r="C27" s="281"/>
      <c r="D27" s="282"/>
      <c r="E27" s="282"/>
      <c r="G27" s="172"/>
    </row>
    <row r="28" spans="1:8" s="590" customFormat="1" x14ac:dyDescent="0.2">
      <c r="A28" s="272"/>
      <c r="B28" s="281"/>
      <c r="C28" s="281"/>
      <c r="D28" s="282"/>
      <c r="E28" s="282"/>
      <c r="G28" s="172"/>
    </row>
    <row r="29" spans="1:8" s="590" customFormat="1" x14ac:dyDescent="0.2">
      <c r="A29" s="272"/>
      <c r="B29" s="281"/>
      <c r="C29" s="281"/>
      <c r="D29" s="282"/>
      <c r="E29" s="282"/>
      <c r="G29" s="172"/>
    </row>
    <row r="30" spans="1:8" s="590" customFormat="1" x14ac:dyDescent="0.2">
      <c r="A30" s="272"/>
      <c r="B30" s="281"/>
      <c r="C30" s="281"/>
      <c r="D30" s="282"/>
      <c r="E30" s="282"/>
      <c r="G30" s="172"/>
    </row>
    <row r="31" spans="1:8" s="590" customFormat="1" x14ac:dyDescent="0.2">
      <c r="A31" s="272"/>
      <c r="B31" s="281"/>
      <c r="C31" s="281"/>
      <c r="D31" s="282"/>
      <c r="E31" s="282"/>
      <c r="G31" s="172"/>
    </row>
    <row r="32" spans="1:8" x14ac:dyDescent="0.2">
      <c r="A32" s="435"/>
      <c r="B32" s="435"/>
      <c r="C32" s="435"/>
      <c r="D32" s="282"/>
      <c r="E32" s="282"/>
      <c r="G32" s="172"/>
    </row>
    <row r="33" spans="1:8" x14ac:dyDescent="0.2">
      <c r="A33" s="282"/>
      <c r="B33" s="282"/>
      <c r="C33" s="282"/>
      <c r="D33" s="282"/>
      <c r="E33" s="282"/>
      <c r="G33" s="172"/>
    </row>
    <row r="34" spans="1:8" x14ac:dyDescent="0.2">
      <c r="A34" s="283"/>
      <c r="B34" s="470" t="s">
        <v>1075</v>
      </c>
      <c r="C34" s="470" t="s">
        <v>949</v>
      </c>
      <c r="G34" s="172"/>
    </row>
    <row r="35" spans="1:8" x14ac:dyDescent="0.2">
      <c r="A35" s="284" t="s">
        <v>908</v>
      </c>
      <c r="B35" s="522"/>
      <c r="C35" s="285"/>
      <c r="G35" s="172"/>
    </row>
    <row r="36" spans="1:8" x14ac:dyDescent="0.2">
      <c r="A36" s="285" t="s">
        <v>907</v>
      </c>
      <c r="B36" s="575">
        <v>83626863.286941454</v>
      </c>
      <c r="C36" s="575">
        <v>42113390.658370599</v>
      </c>
      <c r="G36" s="172"/>
    </row>
    <row r="37" spans="1:8" x14ac:dyDescent="0.2">
      <c r="A37" s="285" t="s">
        <v>912</v>
      </c>
      <c r="B37" s="575">
        <v>38634697.934</v>
      </c>
      <c r="C37" s="575">
        <v>87841274.299999997</v>
      </c>
      <c r="D37" s="226"/>
      <c r="G37" s="465"/>
    </row>
    <row r="38" spans="1:8" x14ac:dyDescent="0.2">
      <c r="A38" s="285" t="s">
        <v>1049</v>
      </c>
      <c r="B38" s="575">
        <v>3942857.1430000002</v>
      </c>
      <c r="C38" s="575">
        <v>0</v>
      </c>
      <c r="D38" s="465"/>
    </row>
    <row r="39" spans="1:8" x14ac:dyDescent="0.2">
      <c r="A39" s="285" t="s">
        <v>913</v>
      </c>
      <c r="B39" s="575">
        <v>260885.6134794</v>
      </c>
      <c r="C39" s="575">
        <v>1283693.741809</v>
      </c>
    </row>
    <row r="40" spans="1:8" x14ac:dyDescent="0.2">
      <c r="A40" s="285" t="s">
        <v>800</v>
      </c>
      <c r="B40" s="575">
        <v>42291155.138999999</v>
      </c>
      <c r="C40" s="575">
        <v>29836493.190000001</v>
      </c>
      <c r="G40" s="226"/>
    </row>
    <row r="41" spans="1:8" x14ac:dyDescent="0.2">
      <c r="A41" s="285" t="s">
        <v>1068</v>
      </c>
      <c r="B41" s="575">
        <v>229671670.498</v>
      </c>
      <c r="C41" s="575">
        <v>0</v>
      </c>
    </row>
    <row r="42" spans="1:8" x14ac:dyDescent="0.2">
      <c r="A42" s="284"/>
      <c r="B42" s="522"/>
      <c r="C42" s="575"/>
    </row>
    <row r="43" spans="1:8" x14ac:dyDescent="0.2">
      <c r="A43" s="284" t="s">
        <v>944</v>
      </c>
      <c r="B43" s="522"/>
      <c r="C43" s="575"/>
    </row>
    <row r="44" spans="1:8" x14ac:dyDescent="0.2">
      <c r="A44" s="285" t="s">
        <v>945</v>
      </c>
      <c r="B44" s="617">
        <v>38367195.32</v>
      </c>
      <c r="C44" s="575">
        <v>74472000</v>
      </c>
      <c r="G44" s="465"/>
    </row>
    <row r="45" spans="1:8" x14ac:dyDescent="0.2">
      <c r="A45" s="285" t="s">
        <v>1050</v>
      </c>
      <c r="B45" s="617">
        <v>57515466.419</v>
      </c>
      <c r="C45" s="575">
        <v>0</v>
      </c>
      <c r="D45" s="585"/>
      <c r="G45" s="465"/>
    </row>
    <row r="46" spans="1:8" x14ac:dyDescent="0.2">
      <c r="A46" s="285" t="s">
        <v>1048</v>
      </c>
      <c r="B46" s="617">
        <v>4353285.4869999997</v>
      </c>
      <c r="C46" s="575">
        <v>3192299.7190000005</v>
      </c>
    </row>
    <row r="47" spans="1:8" x14ac:dyDescent="0.2">
      <c r="A47" s="285"/>
      <c r="B47" s="522"/>
      <c r="C47" s="575"/>
      <c r="H47" s="465"/>
    </row>
    <row r="48" spans="1:8" x14ac:dyDescent="0.2">
      <c r="A48" s="284" t="s">
        <v>128</v>
      </c>
      <c r="B48" s="522"/>
      <c r="C48" s="575"/>
      <c r="H48" s="465"/>
    </row>
    <row r="49" spans="1:8" x14ac:dyDescent="0.2">
      <c r="A49" s="285" t="s">
        <v>744</v>
      </c>
      <c r="B49" s="575">
        <v>4342719.2303493274</v>
      </c>
      <c r="C49" s="575">
        <v>1466496.1006161</v>
      </c>
    </row>
    <row r="50" spans="1:8" x14ac:dyDescent="0.2">
      <c r="A50" s="285" t="s">
        <v>745</v>
      </c>
      <c r="B50" s="575">
        <v>2442070.7980125779</v>
      </c>
      <c r="C50" s="575">
        <v>249835.23301939998</v>
      </c>
      <c r="H50" s="465"/>
    </row>
    <row r="51" spans="1:8" x14ac:dyDescent="0.2">
      <c r="A51" s="284" t="s">
        <v>746</v>
      </c>
      <c r="B51" s="522"/>
      <c r="C51" s="575"/>
      <c r="G51" s="465"/>
    </row>
    <row r="52" spans="1:8" x14ac:dyDescent="0.2">
      <c r="A52" s="285" t="s">
        <v>747</v>
      </c>
      <c r="B52" s="575">
        <v>3352067.389</v>
      </c>
      <c r="C52" s="575">
        <v>5693423.7410000004</v>
      </c>
      <c r="G52" s="465"/>
    </row>
    <row r="53" spans="1:8" x14ac:dyDescent="0.2">
      <c r="A53" s="282"/>
      <c r="B53" s="583"/>
      <c r="C53" s="172"/>
    </row>
    <row r="54" spans="1:8" x14ac:dyDescent="0.2">
      <c r="B54" s="179"/>
      <c r="C54" s="172"/>
    </row>
    <row r="55" spans="1:8" x14ac:dyDescent="0.2">
      <c r="B55" s="172"/>
      <c r="C55" s="172"/>
    </row>
    <row r="56" spans="1:8" x14ac:dyDescent="0.2">
      <c r="B56" s="172"/>
      <c r="C56" s="172"/>
    </row>
    <row r="57" spans="1:8" x14ac:dyDescent="0.2">
      <c r="B57" s="172"/>
      <c r="C57" s="172"/>
    </row>
    <row r="58" spans="1:8" s="509" customFormat="1" x14ac:dyDescent="0.2">
      <c r="A58" s="453"/>
      <c r="B58" s="172"/>
      <c r="C58" s="172"/>
      <c r="E58" s="578"/>
      <c r="F58" s="453"/>
    </row>
    <row r="59" spans="1:8" s="531" customFormat="1" x14ac:dyDescent="0.2">
      <c r="A59" s="453"/>
      <c r="B59" s="30"/>
      <c r="C59" s="172"/>
      <c r="E59" s="578"/>
    </row>
    <row r="60" spans="1:8" s="509" customFormat="1" x14ac:dyDescent="0.2">
      <c r="A60" s="531"/>
      <c r="B60" s="30"/>
      <c r="C60" s="172"/>
      <c r="E60" s="578"/>
      <c r="F60" s="453"/>
    </row>
    <row r="61" spans="1:8" s="509" customFormat="1" x14ac:dyDescent="0.2">
      <c r="A61" s="453"/>
      <c r="B61" s="172"/>
      <c r="C61" s="172"/>
      <c r="E61" s="578"/>
      <c r="F61" s="453"/>
    </row>
    <row r="62" spans="1:8" s="509" customFormat="1" x14ac:dyDescent="0.2">
      <c r="A62" s="453"/>
      <c r="B62" s="172"/>
      <c r="C62" s="172"/>
      <c r="E62" s="578"/>
      <c r="F62" s="453"/>
    </row>
    <row r="63" spans="1:8" x14ac:dyDescent="0.2">
      <c r="B63" s="172"/>
      <c r="C63" s="172"/>
    </row>
    <row r="64" spans="1:8" x14ac:dyDescent="0.2">
      <c r="A64" s="509"/>
      <c r="B64" s="172"/>
      <c r="C64" s="172"/>
    </row>
    <row r="65" spans="1:6" s="605" customFormat="1" x14ac:dyDescent="0.2">
      <c r="B65" s="172"/>
      <c r="C65" s="172"/>
    </row>
    <row r="66" spans="1:6" s="605" customFormat="1" x14ac:dyDescent="0.2">
      <c r="B66" s="172"/>
      <c r="C66" s="172"/>
    </row>
    <row r="67" spans="1:6" s="605" customFormat="1" x14ac:dyDescent="0.2">
      <c r="B67" s="172"/>
      <c r="C67" s="172"/>
    </row>
    <row r="68" spans="1:6" s="605" customFormat="1" x14ac:dyDescent="0.2">
      <c r="B68" s="172"/>
      <c r="C68" s="172"/>
      <c r="D68" s="172"/>
      <c r="F68" s="611"/>
    </row>
    <row r="69" spans="1:6" s="605" customFormat="1" x14ac:dyDescent="0.2">
      <c r="B69" s="172"/>
      <c r="C69" s="172"/>
      <c r="D69" s="172"/>
      <c r="F69" s="611"/>
    </row>
    <row r="70" spans="1:6" x14ac:dyDescent="0.2">
      <c r="B70" s="172"/>
      <c r="C70" s="172"/>
      <c r="D70" s="172"/>
      <c r="F70" s="611"/>
    </row>
    <row r="71" spans="1:6" x14ac:dyDescent="0.2">
      <c r="B71" s="172"/>
      <c r="C71" s="172"/>
      <c r="D71" s="172"/>
      <c r="F71" s="605"/>
    </row>
    <row r="72" spans="1:6" s="390" customFormat="1" x14ac:dyDescent="0.2">
      <c r="A72" s="453"/>
      <c r="B72" s="172"/>
      <c r="C72" s="172"/>
      <c r="D72" s="172"/>
      <c r="E72" s="590"/>
      <c r="F72" s="605"/>
    </row>
    <row r="73" spans="1:6" s="390" customFormat="1" x14ac:dyDescent="0.2">
      <c r="A73" s="590"/>
      <c r="B73" s="172"/>
      <c r="C73" s="172"/>
      <c r="D73" s="172"/>
      <c r="E73" s="590"/>
      <c r="F73" s="453"/>
    </row>
    <row r="74" spans="1:6" x14ac:dyDescent="0.2">
      <c r="A74" s="590"/>
      <c r="B74" s="172"/>
      <c r="C74" s="172"/>
      <c r="D74" s="390"/>
    </row>
    <row r="75" spans="1:6" x14ac:dyDescent="0.2">
      <c r="B75" s="172"/>
      <c r="C75" s="172"/>
      <c r="E75" s="172"/>
      <c r="F75" s="590"/>
    </row>
    <row r="76" spans="1:6" x14ac:dyDescent="0.2">
      <c r="F76" s="590"/>
    </row>
    <row r="79" spans="1:6" x14ac:dyDescent="0.2">
      <c r="A79" s="510"/>
      <c r="B79" s="510"/>
    </row>
    <row r="100" spans="1:6" s="605" customFormat="1" x14ac:dyDescent="0.2">
      <c r="F100" s="453"/>
    </row>
    <row r="102" spans="1:6" s="590" customFormat="1" x14ac:dyDescent="0.2">
      <c r="A102" s="453"/>
      <c r="B102" s="453"/>
      <c r="C102" s="453"/>
      <c r="F102" s="453"/>
    </row>
    <row r="103" spans="1:6" s="590" customFormat="1" x14ac:dyDescent="0.2">
      <c r="F103" s="605"/>
    </row>
    <row r="104" spans="1:6" s="605" customFormat="1" x14ac:dyDescent="0.2">
      <c r="F104" s="453"/>
    </row>
    <row r="105" spans="1:6" s="590" customFormat="1" x14ac:dyDescent="0.2">
      <c r="B105" s="172"/>
      <c r="C105" s="172"/>
    </row>
    <row r="106" spans="1:6" s="590" customFormat="1" x14ac:dyDescent="0.2">
      <c r="B106" s="172"/>
      <c r="C106" s="172"/>
      <c r="D106" s="172"/>
    </row>
    <row r="107" spans="1:6" x14ac:dyDescent="0.2">
      <c r="A107" s="590"/>
      <c r="B107" s="172"/>
      <c r="C107" s="172"/>
      <c r="F107" s="605"/>
    </row>
    <row r="108" spans="1:6" x14ac:dyDescent="0.2">
      <c r="F108" s="590"/>
    </row>
    <row r="109" spans="1:6" x14ac:dyDescent="0.2">
      <c r="F109" s="590"/>
    </row>
    <row r="120" spans="6:6" s="605" customFormat="1" x14ac:dyDescent="0.2">
      <c r="F120" s="453"/>
    </row>
    <row r="121" spans="6:6" s="605" customFormat="1" x14ac:dyDescent="0.2">
      <c r="F121" s="453"/>
    </row>
    <row r="122" spans="6:6" s="605" customFormat="1" x14ac:dyDescent="0.2">
      <c r="F122" s="453"/>
    </row>
    <row r="123" spans="6:6" s="605" customFormat="1" x14ac:dyDescent="0.2"/>
    <row r="124" spans="6:6" x14ac:dyDescent="0.2">
      <c r="F124" s="605"/>
    </row>
    <row r="125" spans="6:6" x14ac:dyDescent="0.2">
      <c r="F125" s="605"/>
    </row>
    <row r="126" spans="6:6" x14ac:dyDescent="0.2">
      <c r="F126" s="605"/>
    </row>
  </sheetData>
  <hyperlinks>
    <hyperlink ref="C1" location="Indice!A1" display="Indice" xr:uid="{00000000-0004-0000-2C00-000000000000}"/>
  </hyperlinks>
  <printOptions horizontalCentered="1"/>
  <pageMargins left="0.31496062992125984" right="0.70866141732283472" top="0.74803149606299213" bottom="0.74803149606299213" header="0.31496062992125984" footer="0.31496062992125984"/>
  <pageSetup paperSize="9" scale="33"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A1:C179"/>
  <sheetViews>
    <sheetView workbookViewId="0">
      <selection activeCell="C1" sqref="C1"/>
    </sheetView>
  </sheetViews>
  <sheetFormatPr baseColWidth="10" defaultColWidth="11.42578125" defaultRowHeight="12.75" x14ac:dyDescent="0.2"/>
  <cols>
    <col min="1" max="1" width="11.42578125" style="212"/>
    <col min="2" max="2" width="66.140625" style="212" bestFit="1" customWidth="1"/>
    <col min="3" max="16384" width="11.42578125" style="212"/>
  </cols>
  <sheetData>
    <row r="1" spans="1:3" x14ac:dyDescent="0.2">
      <c r="A1" s="212" t="s">
        <v>309</v>
      </c>
      <c r="B1" s="212" t="s">
        <v>626</v>
      </c>
      <c r="C1" s="274" t="s">
        <v>751</v>
      </c>
    </row>
    <row r="2" spans="1:3" x14ac:dyDescent="0.2">
      <c r="A2" s="212" t="s">
        <v>308</v>
      </c>
      <c r="B2" s="212" t="s">
        <v>492</v>
      </c>
    </row>
    <row r="3" spans="1:3" x14ac:dyDescent="0.2">
      <c r="A3" s="212" t="s">
        <v>394</v>
      </c>
      <c r="B3" s="212" t="s">
        <v>558</v>
      </c>
    </row>
    <row r="4" spans="1:3" x14ac:dyDescent="0.2">
      <c r="A4" s="212" t="s">
        <v>350</v>
      </c>
      <c r="B4" s="212" t="s">
        <v>351</v>
      </c>
    </row>
    <row r="5" spans="1:3" x14ac:dyDescent="0.2">
      <c r="A5" s="212" t="s">
        <v>352</v>
      </c>
      <c r="B5" s="212" t="s">
        <v>506</v>
      </c>
    </row>
    <row r="6" spans="1:3" x14ac:dyDescent="0.2">
      <c r="A6" s="212" t="s">
        <v>353</v>
      </c>
      <c r="B6" s="212" t="s">
        <v>507</v>
      </c>
    </row>
    <row r="7" spans="1:3" x14ac:dyDescent="0.2">
      <c r="A7" s="212" t="s">
        <v>354</v>
      </c>
      <c r="B7" s="212" t="s">
        <v>508</v>
      </c>
    </row>
    <row r="8" spans="1:3" x14ac:dyDescent="0.2">
      <c r="A8" s="212" t="s">
        <v>355</v>
      </c>
      <c r="B8" s="212" t="s">
        <v>509</v>
      </c>
    </row>
    <row r="9" spans="1:3" x14ac:dyDescent="0.2">
      <c r="A9" s="212" t="s">
        <v>356</v>
      </c>
      <c r="B9" s="212" t="s">
        <v>510</v>
      </c>
    </row>
    <row r="10" spans="1:3" x14ac:dyDescent="0.2">
      <c r="A10" s="212" t="s">
        <v>357</v>
      </c>
      <c r="B10" s="212" t="s">
        <v>511</v>
      </c>
    </row>
    <row r="11" spans="1:3" x14ac:dyDescent="0.2">
      <c r="A11" s="212" t="s">
        <v>358</v>
      </c>
      <c r="B11" s="212" t="s">
        <v>512</v>
      </c>
    </row>
    <row r="12" spans="1:3" x14ac:dyDescent="0.2">
      <c r="A12" s="212" t="s">
        <v>359</v>
      </c>
      <c r="B12" s="212" t="s">
        <v>513</v>
      </c>
    </row>
    <row r="13" spans="1:3" x14ac:dyDescent="0.2">
      <c r="A13" s="212" t="s">
        <v>360</v>
      </c>
      <c r="B13" s="212" t="s">
        <v>514</v>
      </c>
    </row>
    <row r="14" spans="1:3" x14ac:dyDescent="0.2">
      <c r="A14" s="212" t="s">
        <v>361</v>
      </c>
      <c r="B14" s="212" t="s">
        <v>515</v>
      </c>
    </row>
    <row r="15" spans="1:3" x14ac:dyDescent="0.2">
      <c r="A15" s="212" t="s">
        <v>362</v>
      </c>
      <c r="B15" s="212" t="s">
        <v>516</v>
      </c>
    </row>
    <row r="16" spans="1:3" x14ac:dyDescent="0.2">
      <c r="A16" s="212" t="s">
        <v>363</v>
      </c>
      <c r="B16" s="212" t="s">
        <v>517</v>
      </c>
    </row>
    <row r="17" spans="1:2" x14ac:dyDescent="0.2">
      <c r="A17" s="212" t="s">
        <v>364</v>
      </c>
      <c r="B17" s="212" t="s">
        <v>518</v>
      </c>
    </row>
    <row r="18" spans="1:2" x14ac:dyDescent="0.2">
      <c r="A18" s="212" t="s">
        <v>365</v>
      </c>
      <c r="B18" s="212" t="s">
        <v>519</v>
      </c>
    </row>
    <row r="19" spans="1:2" x14ac:dyDescent="0.2">
      <c r="A19" s="212" t="s">
        <v>366</v>
      </c>
      <c r="B19" s="212" t="s">
        <v>520</v>
      </c>
    </row>
    <row r="20" spans="1:2" x14ac:dyDescent="0.2">
      <c r="A20" s="212" t="s">
        <v>367</v>
      </c>
      <c r="B20" s="212" t="s">
        <v>521</v>
      </c>
    </row>
    <row r="21" spans="1:2" x14ac:dyDescent="0.2">
      <c r="A21" s="212" t="s">
        <v>368</v>
      </c>
      <c r="B21" s="212" t="s">
        <v>522</v>
      </c>
    </row>
    <row r="22" spans="1:2" x14ac:dyDescent="0.2">
      <c r="A22" s="212" t="s">
        <v>369</v>
      </c>
      <c r="B22" s="212" t="s">
        <v>523</v>
      </c>
    </row>
    <row r="23" spans="1:2" x14ac:dyDescent="0.2">
      <c r="A23" s="212" t="s">
        <v>524</v>
      </c>
      <c r="B23" s="212" t="s">
        <v>525</v>
      </c>
    </row>
    <row r="24" spans="1:2" x14ac:dyDescent="0.2">
      <c r="A24" s="212" t="s">
        <v>370</v>
      </c>
      <c r="B24" s="212" t="s">
        <v>526</v>
      </c>
    </row>
    <row r="25" spans="1:2" x14ac:dyDescent="0.2">
      <c r="A25" s="212" t="s">
        <v>371</v>
      </c>
      <c r="B25" s="212" t="s">
        <v>527</v>
      </c>
    </row>
    <row r="26" spans="1:2" x14ac:dyDescent="0.2">
      <c r="A26" s="212" t="s">
        <v>372</v>
      </c>
      <c r="B26" s="212" t="s">
        <v>528</v>
      </c>
    </row>
    <row r="27" spans="1:2" x14ac:dyDescent="0.2">
      <c r="A27" s="212" t="s">
        <v>373</v>
      </c>
      <c r="B27" s="212" t="s">
        <v>529</v>
      </c>
    </row>
    <row r="28" spans="1:2" x14ac:dyDescent="0.2">
      <c r="A28" s="212" t="s">
        <v>374</v>
      </c>
      <c r="B28" s="212" t="s">
        <v>530</v>
      </c>
    </row>
    <row r="29" spans="1:2" x14ac:dyDescent="0.2">
      <c r="A29" s="212" t="s">
        <v>375</v>
      </c>
      <c r="B29" s="212" t="s">
        <v>531</v>
      </c>
    </row>
    <row r="30" spans="1:2" x14ac:dyDescent="0.2">
      <c r="A30" s="212" t="s">
        <v>376</v>
      </c>
      <c r="B30" s="212" t="s">
        <v>532</v>
      </c>
    </row>
    <row r="31" spans="1:2" x14ac:dyDescent="0.2">
      <c r="A31" s="212" t="s">
        <v>377</v>
      </c>
      <c r="B31" s="212" t="s">
        <v>533</v>
      </c>
    </row>
    <row r="32" spans="1:2" x14ac:dyDescent="0.2">
      <c r="A32" s="212" t="s">
        <v>534</v>
      </c>
      <c r="B32" s="212" t="s">
        <v>535</v>
      </c>
    </row>
    <row r="33" spans="1:2" x14ac:dyDescent="0.2">
      <c r="A33" s="212" t="s">
        <v>378</v>
      </c>
      <c r="B33" s="212" t="s">
        <v>536</v>
      </c>
    </row>
    <row r="34" spans="1:2" x14ac:dyDescent="0.2">
      <c r="A34" s="212" t="s">
        <v>537</v>
      </c>
      <c r="B34" s="212" t="s">
        <v>538</v>
      </c>
    </row>
    <row r="35" spans="1:2" x14ac:dyDescent="0.2">
      <c r="A35" s="212" t="s">
        <v>539</v>
      </c>
      <c r="B35" s="212" t="s">
        <v>540</v>
      </c>
    </row>
    <row r="36" spans="1:2" x14ac:dyDescent="0.2">
      <c r="A36" s="212" t="s">
        <v>379</v>
      </c>
      <c r="B36" s="212" t="s">
        <v>541</v>
      </c>
    </row>
    <row r="37" spans="1:2" x14ac:dyDescent="0.2">
      <c r="A37" s="212" t="s">
        <v>380</v>
      </c>
      <c r="B37" s="212" t="s">
        <v>542</v>
      </c>
    </row>
    <row r="38" spans="1:2" x14ac:dyDescent="0.2">
      <c r="A38" s="212" t="s">
        <v>381</v>
      </c>
      <c r="B38" s="212" t="s">
        <v>543</v>
      </c>
    </row>
    <row r="39" spans="1:2" x14ac:dyDescent="0.2">
      <c r="A39" s="212" t="s">
        <v>544</v>
      </c>
      <c r="B39" s="212" t="s">
        <v>545</v>
      </c>
    </row>
    <row r="40" spans="1:2" x14ac:dyDescent="0.2">
      <c r="A40" s="212" t="s">
        <v>382</v>
      </c>
      <c r="B40" s="212" t="s">
        <v>546</v>
      </c>
    </row>
    <row r="41" spans="1:2" x14ac:dyDescent="0.2">
      <c r="A41" s="212" t="s">
        <v>383</v>
      </c>
      <c r="B41" s="212" t="s">
        <v>547</v>
      </c>
    </row>
    <row r="42" spans="1:2" x14ac:dyDescent="0.2">
      <c r="A42" s="212" t="s">
        <v>384</v>
      </c>
      <c r="B42" s="212" t="s">
        <v>548</v>
      </c>
    </row>
    <row r="43" spans="1:2" x14ac:dyDescent="0.2">
      <c r="A43" s="212" t="s">
        <v>385</v>
      </c>
      <c r="B43" s="212" t="s">
        <v>549</v>
      </c>
    </row>
    <row r="44" spans="1:2" x14ac:dyDescent="0.2">
      <c r="A44" s="212" t="s">
        <v>386</v>
      </c>
      <c r="B44" s="212" t="s">
        <v>550</v>
      </c>
    </row>
    <row r="45" spans="1:2" x14ac:dyDescent="0.2">
      <c r="A45" s="212" t="s">
        <v>387</v>
      </c>
      <c r="B45" s="212" t="s">
        <v>551</v>
      </c>
    </row>
    <row r="46" spans="1:2" x14ac:dyDescent="0.2">
      <c r="A46" s="212" t="s">
        <v>388</v>
      </c>
      <c r="B46" s="212" t="s">
        <v>552</v>
      </c>
    </row>
    <row r="47" spans="1:2" x14ac:dyDescent="0.2">
      <c r="A47" s="212" t="s">
        <v>389</v>
      </c>
      <c r="B47" s="212" t="s">
        <v>553</v>
      </c>
    </row>
    <row r="48" spans="1:2" x14ac:dyDescent="0.2">
      <c r="A48" s="212" t="s">
        <v>390</v>
      </c>
      <c r="B48" s="212" t="s">
        <v>554</v>
      </c>
    </row>
    <row r="49" spans="1:2" x14ac:dyDescent="0.2">
      <c r="A49" s="212" t="s">
        <v>391</v>
      </c>
      <c r="B49" s="212" t="s">
        <v>555</v>
      </c>
    </row>
    <row r="50" spans="1:2" x14ac:dyDescent="0.2">
      <c r="A50" s="212" t="s">
        <v>392</v>
      </c>
      <c r="B50" s="212" t="s">
        <v>556</v>
      </c>
    </row>
    <row r="51" spans="1:2" x14ac:dyDescent="0.2">
      <c r="A51" s="212" t="s">
        <v>393</v>
      </c>
      <c r="B51" s="212" t="s">
        <v>557</v>
      </c>
    </row>
    <row r="52" spans="1:2" x14ac:dyDescent="0.2">
      <c r="A52" s="212" t="s">
        <v>395</v>
      </c>
      <c r="B52" s="212" t="s">
        <v>559</v>
      </c>
    </row>
    <row r="53" spans="1:2" x14ac:dyDescent="0.2">
      <c r="A53" s="212" t="s">
        <v>396</v>
      </c>
      <c r="B53" s="212" t="s">
        <v>560</v>
      </c>
    </row>
    <row r="54" spans="1:2" x14ac:dyDescent="0.2">
      <c r="A54" s="212" t="s">
        <v>397</v>
      </c>
      <c r="B54" s="212" t="s">
        <v>561</v>
      </c>
    </row>
    <row r="55" spans="1:2" x14ac:dyDescent="0.2">
      <c r="A55" s="212" t="s">
        <v>398</v>
      </c>
      <c r="B55" s="212" t="s">
        <v>562</v>
      </c>
    </row>
    <row r="56" spans="1:2" x14ac:dyDescent="0.2">
      <c r="A56" s="212" t="s">
        <v>399</v>
      </c>
      <c r="B56" s="212" t="s">
        <v>563</v>
      </c>
    </row>
    <row r="57" spans="1:2" x14ac:dyDescent="0.2">
      <c r="A57" s="212" t="s">
        <v>400</v>
      </c>
      <c r="B57" s="212" t="s">
        <v>564</v>
      </c>
    </row>
    <row r="58" spans="1:2" x14ac:dyDescent="0.2">
      <c r="A58" s="212" t="s">
        <v>401</v>
      </c>
      <c r="B58" s="212" t="s">
        <v>565</v>
      </c>
    </row>
    <row r="59" spans="1:2" x14ac:dyDescent="0.2">
      <c r="A59" s="212" t="s">
        <v>402</v>
      </c>
      <c r="B59" s="212" t="s">
        <v>566</v>
      </c>
    </row>
    <row r="60" spans="1:2" x14ac:dyDescent="0.2">
      <c r="A60" s="212" t="s">
        <v>403</v>
      </c>
      <c r="B60" s="212" t="s">
        <v>567</v>
      </c>
    </row>
    <row r="61" spans="1:2" x14ac:dyDescent="0.2">
      <c r="A61" s="212" t="s">
        <v>404</v>
      </c>
      <c r="B61" s="212" t="s">
        <v>568</v>
      </c>
    </row>
    <row r="62" spans="1:2" x14ac:dyDescent="0.2">
      <c r="A62" s="212" t="s">
        <v>405</v>
      </c>
      <c r="B62" s="212" t="s">
        <v>569</v>
      </c>
    </row>
    <row r="63" spans="1:2" x14ac:dyDescent="0.2">
      <c r="A63" s="212" t="s">
        <v>406</v>
      </c>
      <c r="B63" s="212" t="s">
        <v>570</v>
      </c>
    </row>
    <row r="64" spans="1:2" x14ac:dyDescent="0.2">
      <c r="A64" s="212" t="s">
        <v>407</v>
      </c>
      <c r="B64" s="212" t="s">
        <v>571</v>
      </c>
    </row>
    <row r="65" spans="1:2" x14ac:dyDescent="0.2">
      <c r="A65" s="212" t="s">
        <v>408</v>
      </c>
      <c r="B65" s="212" t="s">
        <v>572</v>
      </c>
    </row>
    <row r="66" spans="1:2" x14ac:dyDescent="0.2">
      <c r="A66" s="212" t="s">
        <v>409</v>
      </c>
      <c r="B66" s="212" t="s">
        <v>573</v>
      </c>
    </row>
    <row r="67" spans="1:2" x14ac:dyDescent="0.2">
      <c r="A67" s="212" t="s">
        <v>410</v>
      </c>
      <c r="B67" s="212" t="s">
        <v>574</v>
      </c>
    </row>
    <row r="68" spans="1:2" x14ac:dyDescent="0.2">
      <c r="A68" s="212" t="s">
        <v>411</v>
      </c>
      <c r="B68" s="212" t="s">
        <v>575</v>
      </c>
    </row>
    <row r="69" spans="1:2" x14ac:dyDescent="0.2">
      <c r="A69" s="212" t="s">
        <v>412</v>
      </c>
      <c r="B69" s="212" t="s">
        <v>576</v>
      </c>
    </row>
    <row r="70" spans="1:2" x14ac:dyDescent="0.2">
      <c r="A70" s="212" t="s">
        <v>413</v>
      </c>
      <c r="B70" s="212" t="s">
        <v>577</v>
      </c>
    </row>
    <row r="71" spans="1:2" x14ac:dyDescent="0.2">
      <c r="A71" s="212" t="s">
        <v>414</v>
      </c>
      <c r="B71" s="212" t="s">
        <v>578</v>
      </c>
    </row>
    <row r="72" spans="1:2" x14ac:dyDescent="0.2">
      <c r="A72" s="212" t="s">
        <v>415</v>
      </c>
      <c r="B72" s="212" t="s">
        <v>579</v>
      </c>
    </row>
    <row r="73" spans="1:2" x14ac:dyDescent="0.2">
      <c r="A73" s="212" t="s">
        <v>416</v>
      </c>
      <c r="B73" s="212" t="s">
        <v>580</v>
      </c>
    </row>
    <row r="74" spans="1:2" x14ac:dyDescent="0.2">
      <c r="A74" s="212" t="s">
        <v>417</v>
      </c>
      <c r="B74" s="212" t="s">
        <v>581</v>
      </c>
    </row>
    <row r="75" spans="1:2" x14ac:dyDescent="0.2">
      <c r="A75" s="212" t="s">
        <v>418</v>
      </c>
      <c r="B75" s="212" t="s">
        <v>582</v>
      </c>
    </row>
    <row r="76" spans="1:2" x14ac:dyDescent="0.2">
      <c r="A76" s="212" t="s">
        <v>419</v>
      </c>
      <c r="B76" s="212" t="s">
        <v>583</v>
      </c>
    </row>
    <row r="77" spans="1:2" x14ac:dyDescent="0.2">
      <c r="A77" s="212" t="s">
        <v>420</v>
      </c>
      <c r="B77" s="212" t="s">
        <v>584</v>
      </c>
    </row>
    <row r="78" spans="1:2" x14ac:dyDescent="0.2">
      <c r="A78" s="212" t="s">
        <v>421</v>
      </c>
      <c r="B78" s="212" t="s">
        <v>585</v>
      </c>
    </row>
    <row r="79" spans="1:2" x14ac:dyDescent="0.2">
      <c r="A79" s="212" t="s">
        <v>422</v>
      </c>
      <c r="B79" s="212" t="s">
        <v>586</v>
      </c>
    </row>
    <row r="80" spans="1:2" x14ac:dyDescent="0.2">
      <c r="A80" s="212" t="s">
        <v>423</v>
      </c>
      <c r="B80" s="212" t="s">
        <v>587</v>
      </c>
    </row>
    <row r="81" spans="1:2" x14ac:dyDescent="0.2">
      <c r="A81" s="212" t="s">
        <v>424</v>
      </c>
      <c r="B81" s="212" t="s">
        <v>588</v>
      </c>
    </row>
    <row r="82" spans="1:2" x14ac:dyDescent="0.2">
      <c r="A82" s="212" t="s">
        <v>425</v>
      </c>
      <c r="B82" s="212" t="s">
        <v>589</v>
      </c>
    </row>
    <row r="83" spans="1:2" x14ac:dyDescent="0.2">
      <c r="A83" s="212" t="s">
        <v>426</v>
      </c>
      <c r="B83" s="212" t="s">
        <v>590</v>
      </c>
    </row>
    <row r="84" spans="1:2" x14ac:dyDescent="0.2">
      <c r="A84" s="212" t="s">
        <v>427</v>
      </c>
      <c r="B84" s="212" t="s">
        <v>591</v>
      </c>
    </row>
    <row r="85" spans="1:2" x14ac:dyDescent="0.2">
      <c r="A85" s="212" t="s">
        <v>428</v>
      </c>
      <c r="B85" s="212" t="s">
        <v>592</v>
      </c>
    </row>
    <row r="86" spans="1:2" x14ac:dyDescent="0.2">
      <c r="A86" s="212" t="s">
        <v>429</v>
      </c>
      <c r="B86" s="212" t="s">
        <v>593</v>
      </c>
    </row>
    <row r="87" spans="1:2" x14ac:dyDescent="0.2">
      <c r="A87" s="212" t="s">
        <v>430</v>
      </c>
      <c r="B87" s="212" t="s">
        <v>594</v>
      </c>
    </row>
    <row r="88" spans="1:2" x14ac:dyDescent="0.2">
      <c r="A88" s="212" t="s">
        <v>431</v>
      </c>
      <c r="B88" s="212" t="s">
        <v>595</v>
      </c>
    </row>
    <row r="89" spans="1:2" x14ac:dyDescent="0.2">
      <c r="A89" s="212" t="s">
        <v>432</v>
      </c>
      <c r="B89" s="212" t="s">
        <v>596</v>
      </c>
    </row>
    <row r="90" spans="1:2" x14ac:dyDescent="0.2">
      <c r="A90" s="212" t="s">
        <v>433</v>
      </c>
      <c r="B90" s="212" t="s">
        <v>597</v>
      </c>
    </row>
    <row r="91" spans="1:2" x14ac:dyDescent="0.2">
      <c r="A91" s="212" t="s">
        <v>434</v>
      </c>
      <c r="B91" s="212" t="s">
        <v>598</v>
      </c>
    </row>
    <row r="92" spans="1:2" x14ac:dyDescent="0.2">
      <c r="A92" s="212" t="s">
        <v>435</v>
      </c>
      <c r="B92" s="212" t="s">
        <v>599</v>
      </c>
    </row>
    <row r="93" spans="1:2" x14ac:dyDescent="0.2">
      <c r="A93" s="212" t="s">
        <v>436</v>
      </c>
      <c r="B93" s="212" t="s">
        <v>600</v>
      </c>
    </row>
    <row r="94" spans="1:2" x14ac:dyDescent="0.2">
      <c r="A94" s="212" t="s">
        <v>437</v>
      </c>
      <c r="B94" s="212" t="s">
        <v>601</v>
      </c>
    </row>
    <row r="95" spans="1:2" x14ac:dyDescent="0.2">
      <c r="A95" s="212" t="s">
        <v>438</v>
      </c>
      <c r="B95" s="212" t="s">
        <v>602</v>
      </c>
    </row>
    <row r="96" spans="1:2" x14ac:dyDescent="0.2">
      <c r="A96" s="212" t="s">
        <v>439</v>
      </c>
      <c r="B96" s="212" t="s">
        <v>603</v>
      </c>
    </row>
    <row r="97" spans="1:2" x14ac:dyDescent="0.2">
      <c r="A97" s="212" t="s">
        <v>440</v>
      </c>
      <c r="B97" s="212" t="s">
        <v>604</v>
      </c>
    </row>
    <row r="98" spans="1:2" x14ac:dyDescent="0.2">
      <c r="A98" s="212" t="s">
        <v>441</v>
      </c>
      <c r="B98" s="212" t="s">
        <v>605</v>
      </c>
    </row>
    <row r="99" spans="1:2" x14ac:dyDescent="0.2">
      <c r="A99" s="212" t="s">
        <v>442</v>
      </c>
      <c r="B99" s="212" t="s">
        <v>606</v>
      </c>
    </row>
    <row r="100" spans="1:2" x14ac:dyDescent="0.2">
      <c r="A100" s="212" t="s">
        <v>443</v>
      </c>
      <c r="B100" s="212" t="s">
        <v>607</v>
      </c>
    </row>
    <row r="101" spans="1:2" x14ac:dyDescent="0.2">
      <c r="A101" s="212" t="s">
        <v>444</v>
      </c>
      <c r="B101" s="212" t="s">
        <v>608</v>
      </c>
    </row>
    <row r="102" spans="1:2" x14ac:dyDescent="0.2">
      <c r="A102" s="212" t="s">
        <v>445</v>
      </c>
      <c r="B102" s="212" t="s">
        <v>609</v>
      </c>
    </row>
    <row r="103" spans="1:2" x14ac:dyDescent="0.2">
      <c r="A103" s="212" t="s">
        <v>610</v>
      </c>
      <c r="B103" s="212" t="s">
        <v>611</v>
      </c>
    </row>
    <row r="104" spans="1:2" x14ac:dyDescent="0.2">
      <c r="A104" s="212" t="s">
        <v>446</v>
      </c>
      <c r="B104" s="212" t="s">
        <v>612</v>
      </c>
    </row>
    <row r="105" spans="1:2" x14ac:dyDescent="0.2">
      <c r="A105" s="212" t="s">
        <v>447</v>
      </c>
      <c r="B105" s="212" t="s">
        <v>613</v>
      </c>
    </row>
    <row r="106" spans="1:2" x14ac:dyDescent="0.2">
      <c r="A106" s="212" t="s">
        <v>448</v>
      </c>
      <c r="B106" s="212" t="s">
        <v>614</v>
      </c>
    </row>
    <row r="107" spans="1:2" x14ac:dyDescent="0.2">
      <c r="A107" s="212" t="s">
        <v>449</v>
      </c>
      <c r="B107" s="212" t="s">
        <v>615</v>
      </c>
    </row>
    <row r="108" spans="1:2" x14ac:dyDescent="0.2">
      <c r="A108" s="212" t="s">
        <v>450</v>
      </c>
      <c r="B108" s="212" t="s">
        <v>616</v>
      </c>
    </row>
    <row r="109" spans="1:2" x14ac:dyDescent="0.2">
      <c r="A109" s="212" t="s">
        <v>451</v>
      </c>
      <c r="B109" s="212" t="s">
        <v>617</v>
      </c>
    </row>
    <row r="110" spans="1:2" x14ac:dyDescent="0.2">
      <c r="A110" s="212" t="s">
        <v>452</v>
      </c>
      <c r="B110" s="212" t="s">
        <v>618</v>
      </c>
    </row>
    <row r="111" spans="1:2" x14ac:dyDescent="0.2">
      <c r="A111" s="212" t="s">
        <v>453</v>
      </c>
      <c r="B111" s="212" t="s">
        <v>454</v>
      </c>
    </row>
    <row r="112" spans="1:2" x14ac:dyDescent="0.2">
      <c r="A112" s="212" t="s">
        <v>455</v>
      </c>
      <c r="B112" s="212" t="s">
        <v>619</v>
      </c>
    </row>
    <row r="113" spans="1:2" x14ac:dyDescent="0.2">
      <c r="A113" s="212" t="s">
        <v>456</v>
      </c>
      <c r="B113" s="212" t="s">
        <v>620</v>
      </c>
    </row>
    <row r="114" spans="1:2" x14ac:dyDescent="0.2">
      <c r="A114" s="212" t="s">
        <v>457</v>
      </c>
      <c r="B114" s="212" t="s">
        <v>621</v>
      </c>
    </row>
    <row r="115" spans="1:2" x14ac:dyDescent="0.2">
      <c r="A115" s="212" t="s">
        <v>458</v>
      </c>
      <c r="B115" s="212" t="s">
        <v>622</v>
      </c>
    </row>
    <row r="116" spans="1:2" x14ac:dyDescent="0.2">
      <c r="A116" s="212" t="s">
        <v>459</v>
      </c>
      <c r="B116" s="212" t="s">
        <v>623</v>
      </c>
    </row>
    <row r="117" spans="1:2" x14ac:dyDescent="0.2">
      <c r="A117" s="212" t="s">
        <v>460</v>
      </c>
      <c r="B117" s="212" t="s">
        <v>624</v>
      </c>
    </row>
    <row r="118" spans="1:2" x14ac:dyDescent="0.2">
      <c r="A118" s="212" t="s">
        <v>461</v>
      </c>
      <c r="B118" s="212" t="s">
        <v>625</v>
      </c>
    </row>
    <row r="119" spans="1:2" x14ac:dyDescent="0.2">
      <c r="A119" s="212" t="s">
        <v>462</v>
      </c>
      <c r="B119" s="212" t="s">
        <v>627</v>
      </c>
    </row>
    <row r="120" spans="1:2" x14ac:dyDescent="0.2">
      <c r="A120" s="212" t="s">
        <v>463</v>
      </c>
      <c r="B120" s="212" t="s">
        <v>628</v>
      </c>
    </row>
    <row r="121" spans="1:2" x14ac:dyDescent="0.2">
      <c r="A121" s="212" t="s">
        <v>464</v>
      </c>
      <c r="B121" s="212" t="s">
        <v>629</v>
      </c>
    </row>
    <row r="122" spans="1:2" x14ac:dyDescent="0.2">
      <c r="A122" s="212" t="s">
        <v>465</v>
      </c>
      <c r="B122" s="212" t="s">
        <v>630</v>
      </c>
    </row>
    <row r="123" spans="1:2" x14ac:dyDescent="0.2">
      <c r="A123" s="212" t="s">
        <v>466</v>
      </c>
      <c r="B123" s="212" t="s">
        <v>631</v>
      </c>
    </row>
    <row r="124" spans="1:2" x14ac:dyDescent="0.2">
      <c r="A124" s="212" t="s">
        <v>467</v>
      </c>
      <c r="B124" s="212" t="s">
        <v>632</v>
      </c>
    </row>
    <row r="125" spans="1:2" x14ac:dyDescent="0.2">
      <c r="A125" s="212" t="s">
        <v>468</v>
      </c>
      <c r="B125" s="212" t="s">
        <v>633</v>
      </c>
    </row>
    <row r="126" spans="1:2" x14ac:dyDescent="0.2">
      <c r="A126" s="212" t="s">
        <v>469</v>
      </c>
      <c r="B126" s="212" t="s">
        <v>634</v>
      </c>
    </row>
    <row r="127" spans="1:2" x14ac:dyDescent="0.2">
      <c r="A127" s="212" t="s">
        <v>470</v>
      </c>
      <c r="B127" s="212" t="s">
        <v>635</v>
      </c>
    </row>
    <row r="128" spans="1:2" x14ac:dyDescent="0.2">
      <c r="A128" s="212" t="s">
        <v>471</v>
      </c>
      <c r="B128" s="212" t="s">
        <v>636</v>
      </c>
    </row>
    <row r="129" spans="1:2" x14ac:dyDescent="0.2">
      <c r="A129" s="212" t="s">
        <v>472</v>
      </c>
      <c r="B129" s="212" t="s">
        <v>637</v>
      </c>
    </row>
    <row r="130" spans="1:2" x14ac:dyDescent="0.2">
      <c r="A130" s="212" t="s">
        <v>473</v>
      </c>
      <c r="B130" s="212" t="s">
        <v>638</v>
      </c>
    </row>
    <row r="131" spans="1:2" x14ac:dyDescent="0.2">
      <c r="A131" s="212" t="s">
        <v>474</v>
      </c>
      <c r="B131" s="212" t="s">
        <v>639</v>
      </c>
    </row>
    <row r="132" spans="1:2" x14ac:dyDescent="0.2">
      <c r="A132" s="212" t="s">
        <v>475</v>
      </c>
      <c r="B132" s="212" t="s">
        <v>640</v>
      </c>
    </row>
    <row r="133" spans="1:2" x14ac:dyDescent="0.2">
      <c r="A133" s="212" t="s">
        <v>476</v>
      </c>
      <c r="B133" s="212" t="s">
        <v>641</v>
      </c>
    </row>
    <row r="134" spans="1:2" x14ac:dyDescent="0.2">
      <c r="A134" s="212" t="s">
        <v>642</v>
      </c>
      <c r="B134" s="212" t="s">
        <v>643</v>
      </c>
    </row>
    <row r="135" spans="1:2" x14ac:dyDescent="0.2">
      <c r="A135" s="212" t="s">
        <v>477</v>
      </c>
      <c r="B135" s="212" t="s">
        <v>644</v>
      </c>
    </row>
    <row r="136" spans="1:2" x14ac:dyDescent="0.2">
      <c r="A136" s="212" t="s">
        <v>478</v>
      </c>
      <c r="B136" s="212" t="s">
        <v>645</v>
      </c>
    </row>
    <row r="137" spans="1:2" x14ac:dyDescent="0.2">
      <c r="A137" s="212" t="s">
        <v>479</v>
      </c>
      <c r="B137" s="212" t="s">
        <v>646</v>
      </c>
    </row>
    <row r="138" spans="1:2" x14ac:dyDescent="0.2">
      <c r="A138" s="212" t="s">
        <v>480</v>
      </c>
      <c r="B138" s="212" t="s">
        <v>647</v>
      </c>
    </row>
    <row r="139" spans="1:2" x14ac:dyDescent="0.2">
      <c r="A139" s="212" t="s">
        <v>481</v>
      </c>
      <c r="B139" s="212" t="s">
        <v>648</v>
      </c>
    </row>
    <row r="140" spans="1:2" x14ac:dyDescent="0.2">
      <c r="A140" s="212" t="s">
        <v>482</v>
      </c>
      <c r="B140" s="212" t="s">
        <v>649</v>
      </c>
    </row>
    <row r="141" spans="1:2" x14ac:dyDescent="0.2">
      <c r="A141" s="212" t="s">
        <v>483</v>
      </c>
      <c r="B141" s="212" t="s">
        <v>650</v>
      </c>
    </row>
    <row r="142" spans="1:2" x14ac:dyDescent="0.2">
      <c r="A142" s="212" t="s">
        <v>484</v>
      </c>
      <c r="B142" s="212" t="s">
        <v>651</v>
      </c>
    </row>
    <row r="143" spans="1:2" x14ac:dyDescent="0.2">
      <c r="A143" s="212" t="s">
        <v>485</v>
      </c>
      <c r="B143" s="212" t="s">
        <v>652</v>
      </c>
    </row>
    <row r="144" spans="1:2" x14ac:dyDescent="0.2">
      <c r="A144" s="212" t="s">
        <v>486</v>
      </c>
      <c r="B144" s="212" t="s">
        <v>653</v>
      </c>
    </row>
    <row r="145" spans="1:2" x14ac:dyDescent="0.2">
      <c r="A145" s="212" t="s">
        <v>487</v>
      </c>
      <c r="B145" s="212" t="s">
        <v>654</v>
      </c>
    </row>
    <row r="146" spans="1:2" x14ac:dyDescent="0.2">
      <c r="A146" s="212" t="s">
        <v>488</v>
      </c>
      <c r="B146" s="212" t="s">
        <v>655</v>
      </c>
    </row>
    <row r="147" spans="1:2" x14ac:dyDescent="0.2">
      <c r="A147" s="212" t="s">
        <v>489</v>
      </c>
      <c r="B147" s="212" t="s">
        <v>656</v>
      </c>
    </row>
    <row r="148" spans="1:2" x14ac:dyDescent="0.2">
      <c r="A148" s="212" t="s">
        <v>490</v>
      </c>
      <c r="B148" s="212" t="s">
        <v>657</v>
      </c>
    </row>
    <row r="149" spans="1:2" x14ac:dyDescent="0.2">
      <c r="A149" s="212" t="s">
        <v>491</v>
      </c>
      <c r="B149" s="212" t="s">
        <v>658</v>
      </c>
    </row>
    <row r="150" spans="1:2" x14ac:dyDescent="0.2">
      <c r="A150" s="212" t="s">
        <v>659</v>
      </c>
      <c r="B150" s="212" t="s">
        <v>660</v>
      </c>
    </row>
    <row r="151" spans="1:2" x14ac:dyDescent="0.2">
      <c r="A151" s="212" t="s">
        <v>661</v>
      </c>
      <c r="B151" s="212" t="s">
        <v>662</v>
      </c>
    </row>
    <row r="152" spans="1:2" x14ac:dyDescent="0.2">
      <c r="A152" s="212" t="s">
        <v>493</v>
      </c>
      <c r="B152" s="212" t="s">
        <v>663</v>
      </c>
    </row>
    <row r="153" spans="1:2" x14ac:dyDescent="0.2">
      <c r="A153" s="212" t="s">
        <v>664</v>
      </c>
      <c r="B153" s="212" t="s">
        <v>665</v>
      </c>
    </row>
    <row r="154" spans="1:2" x14ac:dyDescent="0.2">
      <c r="A154" s="212" t="s">
        <v>494</v>
      </c>
      <c r="B154" s="212" t="s">
        <v>666</v>
      </c>
    </row>
    <row r="155" spans="1:2" x14ac:dyDescent="0.2">
      <c r="A155" s="212" t="s">
        <v>667</v>
      </c>
      <c r="B155" s="212" t="s">
        <v>668</v>
      </c>
    </row>
    <row r="156" spans="1:2" x14ac:dyDescent="0.2">
      <c r="A156" s="212" t="s">
        <v>495</v>
      </c>
      <c r="B156" s="212" t="s">
        <v>669</v>
      </c>
    </row>
    <row r="157" spans="1:2" x14ac:dyDescent="0.2">
      <c r="A157" s="212" t="s">
        <v>496</v>
      </c>
      <c r="B157" s="212" t="s">
        <v>670</v>
      </c>
    </row>
    <row r="158" spans="1:2" x14ac:dyDescent="0.2">
      <c r="A158" s="212" t="s">
        <v>497</v>
      </c>
      <c r="B158" s="212" t="s">
        <v>671</v>
      </c>
    </row>
    <row r="159" spans="1:2" x14ac:dyDescent="0.2">
      <c r="A159" s="212" t="s">
        <v>498</v>
      </c>
      <c r="B159" s="212" t="s">
        <v>672</v>
      </c>
    </row>
    <row r="160" spans="1:2" x14ac:dyDescent="0.2">
      <c r="A160" s="212" t="s">
        <v>673</v>
      </c>
      <c r="B160" s="212" t="s">
        <v>674</v>
      </c>
    </row>
    <row r="161" spans="1:2" x14ac:dyDescent="0.2">
      <c r="A161" s="212" t="s">
        <v>675</v>
      </c>
      <c r="B161" s="212" t="s">
        <v>676</v>
      </c>
    </row>
    <row r="162" spans="1:2" x14ac:dyDescent="0.2">
      <c r="A162" s="212" t="s">
        <v>677</v>
      </c>
      <c r="B162" s="212" t="s">
        <v>678</v>
      </c>
    </row>
    <row r="163" spans="1:2" x14ac:dyDescent="0.2">
      <c r="A163" s="212" t="s">
        <v>679</v>
      </c>
      <c r="B163" s="212" t="s">
        <v>680</v>
      </c>
    </row>
    <row r="164" spans="1:2" x14ac:dyDescent="0.2">
      <c r="A164" s="212" t="s">
        <v>681</v>
      </c>
      <c r="B164" s="212" t="s">
        <v>682</v>
      </c>
    </row>
    <row r="165" spans="1:2" x14ac:dyDescent="0.2">
      <c r="A165" s="212" t="s">
        <v>683</v>
      </c>
      <c r="B165" s="212" t="s">
        <v>684</v>
      </c>
    </row>
    <row r="166" spans="1:2" x14ac:dyDescent="0.2">
      <c r="A166" s="212" t="s">
        <v>499</v>
      </c>
      <c r="B166" s="212" t="s">
        <v>685</v>
      </c>
    </row>
    <row r="167" spans="1:2" x14ac:dyDescent="0.2">
      <c r="A167" s="212" t="s">
        <v>500</v>
      </c>
      <c r="B167" s="212" t="s">
        <v>686</v>
      </c>
    </row>
    <row r="168" spans="1:2" x14ac:dyDescent="0.2">
      <c r="A168" s="212" t="s">
        <v>501</v>
      </c>
      <c r="B168" s="212" t="s">
        <v>687</v>
      </c>
    </row>
    <row r="169" spans="1:2" x14ac:dyDescent="0.2">
      <c r="A169" s="212" t="s">
        <v>688</v>
      </c>
      <c r="B169" s="212" t="s">
        <v>689</v>
      </c>
    </row>
    <row r="170" spans="1:2" x14ac:dyDescent="0.2">
      <c r="A170" s="212" t="s">
        <v>502</v>
      </c>
      <c r="B170" s="212" t="s">
        <v>690</v>
      </c>
    </row>
    <row r="171" spans="1:2" x14ac:dyDescent="0.2">
      <c r="A171" s="212" t="s">
        <v>691</v>
      </c>
      <c r="B171" s="212" t="s">
        <v>692</v>
      </c>
    </row>
    <row r="172" spans="1:2" x14ac:dyDescent="0.2">
      <c r="A172" s="212" t="s">
        <v>693</v>
      </c>
      <c r="B172" s="212" t="s">
        <v>694</v>
      </c>
    </row>
    <row r="173" spans="1:2" x14ac:dyDescent="0.2">
      <c r="A173" s="212" t="s">
        <v>695</v>
      </c>
      <c r="B173" s="212" t="s">
        <v>696</v>
      </c>
    </row>
    <row r="174" spans="1:2" x14ac:dyDescent="0.2">
      <c r="A174" s="212" t="s">
        <v>697</v>
      </c>
      <c r="B174" s="212" t="s">
        <v>698</v>
      </c>
    </row>
    <row r="175" spans="1:2" x14ac:dyDescent="0.2">
      <c r="A175" s="212" t="s">
        <v>699</v>
      </c>
      <c r="B175" s="212" t="s">
        <v>700</v>
      </c>
    </row>
    <row r="176" spans="1:2" x14ac:dyDescent="0.2">
      <c r="A176" s="212" t="s">
        <v>503</v>
      </c>
      <c r="B176" s="212" t="s">
        <v>701</v>
      </c>
    </row>
    <row r="177" spans="1:2" x14ac:dyDescent="0.2">
      <c r="A177" s="212" t="s">
        <v>504</v>
      </c>
      <c r="B177" s="212" t="s">
        <v>702</v>
      </c>
    </row>
    <row r="178" spans="1:2" x14ac:dyDescent="0.2">
      <c r="A178" s="212" t="s">
        <v>505</v>
      </c>
      <c r="B178" s="212" t="s">
        <v>703</v>
      </c>
    </row>
    <row r="179" spans="1:2" x14ac:dyDescent="0.2">
      <c r="A179" s="212" t="s">
        <v>704</v>
      </c>
      <c r="B179" s="212" t="s">
        <v>705</v>
      </c>
    </row>
  </sheetData>
  <hyperlinks>
    <hyperlink ref="C1" location="Indice!A1" display="Índice" xr:uid="{00000000-0004-0000-2D00-000000000000}"/>
  </hyperlinks>
  <printOptions horizontalCentered="1"/>
  <pageMargins left="0.31496062992125984" right="0.70866141732283472" top="0.74803149606299213" bottom="0.74803149606299213" header="0.31496062992125984" footer="0.31496062992125984"/>
  <pageSetup paperSize="9" fitToHeight="0" orientation="portrait" r:id="rId1"/>
</worksheet>
</file>

<file path=_xmlsignatures/_rels/origin.sigs.rels><?xml version="1.0" encoding="UTF-8" standalone="yes"?>
<Relationships xmlns="http://schemas.openxmlformats.org/package/2006/relationships"><Relationship Id="rId3" Type="http://schemas.openxmlformats.org/package/2006/relationships/digital-signature/signature" Target="sig3.xml"/><Relationship Id="rId2" Type="http://schemas.openxmlformats.org/package/2006/relationships/digital-signature/signature" Target="sig2.xml"/><Relationship Id="rId1" Type="http://schemas.openxmlformats.org/package/2006/relationships/digital-signature/signature" Target="sig1.xml"/><Relationship Id="rId5" Type="http://schemas.openxmlformats.org/package/2006/relationships/digital-signature/signature" Target="sig6.xml"/><Relationship Id="rId4" Type="http://schemas.openxmlformats.org/package/2006/relationships/digital-signature/signature" Target="sig4.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ibc6QL+lZ0Xx5fLg7jTI6wvDCP4on3uF0AYFQg0Gd7EZJCTrp3N5lOeHsI1NAQ5Nb9rxZCjMw58I
QM7vh8fWXQ==</DigestValue>
    </Reference>
    <Reference Type="http://www.w3.org/2000/09/xmldsig#Object" URI="#idOfficeObject">
      <DigestMethod Algorithm="http://www.w3.org/2001/04/xmlenc#sha512"/>
      <DigestValue>/cUtDOXWWPa7KCb9+NGjOoYfO/UqiqQ3EgEcQuOfy0JkQsi36ft/VUVfC01NM/dGYu8yfCDKZ6ii
N2Ur4I+cKQ==</DigestValue>
    </Reference>
    <Reference Type="http://uri.etsi.org/01903#SignedProperties" URI="#idSignedProperties">
      <Transforms>
        <Transform Algorithm="http://www.w3.org/TR/2001/REC-xml-c14n-20010315"/>
      </Transforms>
      <DigestMethod Algorithm="http://www.w3.org/2001/04/xmlenc#sha512"/>
      <DigestValue>Xe6PbbrF4b2RvZM0LjNFGVOlV9MkY4lxejVpHV7nSObu+AOR5f2DI+yuJChpdhjcZuBbBBvJSgsv
gB/MImyNaA==</DigestValue>
    </Reference>
    <Reference Type="http://www.w3.org/2000/09/xmldsig#Object" URI="#idValidSigLnImg">
      <DigestMethod Algorithm="http://www.w3.org/2001/04/xmlenc#sha512"/>
      <DigestValue>e8wAd7j+t5mLd2FhTDwwTegbC9wV89eBKmSRhQTyU4Y6WIb7Af3HK33tYdTgjWAikAQR+t9CoWUc
hKrBGBOK4Q==</DigestValue>
    </Reference>
    <Reference Type="http://www.w3.org/2000/09/xmldsig#Object" URI="#idInvalidSigLnImg">
      <DigestMethod Algorithm="http://www.w3.org/2001/04/xmlenc#sha512"/>
      <DigestValue>tgAD8f5ZSMd+XD03OCtACwbdk1Mf9IKzge6kTThbZJ//3E6eMo8MpBpoWCrTuzzhpWYAS6orPcc/
5sR0cWjfGQ==</DigestValue>
    </Reference>
  </SignedInfo>
  <SignatureValue>q21vFvQR/ox3pgAkZM9qbzacsdE5Wo8MdWpl2wCpNGuMN8eNRvv/xxh/EmLtfelCKncihK91QLsC
I6KB6jpRvOF24Njt3h0VM1zGKCB4pKQUXdb/Fv3s+soRvzYSryGDpg3IivcRydv+IgzC7asKrTR9
TFvMgA3ql0IgXbsEMz2cclh9iri/DjHS7UtT9jGADRRyc1nEzxjz7elehuJsUTzInp1/uS8FxWEa
9jl9pqJoja+F9Jq+0nMqC64QkiJlQIy/vqnGvrd14toI9mKNnnrW4K8QYofidUU7j84TCRSfsZaq
6zETsxL9Ati+l6m5td4yAL8xw0U7hDrIysDQfQ==</SignatureValue>
  <KeyInfo>
    <X509Data>
      <X509Certificate>MIIHvjCCBaagAwIBAgIQCLxi36+jnZxA6MWxKNd25TANBgkqhkiG9w0BAQ0FADCBhTELMAkGA1UEBhMCUFkxDTALBgNVBAoTBElDUFAxODA2BgNVBAsTL1ByZXN0YWRvciBDdWFsaWZpY2FkbyBkZSBTZXJ2aWNpb3MgZGUgQ29uZmlhbnphMRUwEwYDVQQDEwxDT0RFMTAwIFMuQS4xFjAUBgNVBAUTDVJVQzgwMDgwNjEwLTcwHhcNMjMxMTA5MTkwOTE2WhcNMjUxMTA5MTkwOTE2WjCBxzELMAkGA1UEBhMCUFkxNjA0BgNVBAoMLUNFUlRJRklDQURPIENVQUxJRklDQURPIERFIEZJUk1BIEVMRUNUUsOTTklDQTELMAkGA1UECxMCRjIxGTAXBgNVBAQTEFZJTExBTEJBIENBUkRPWk8xGDAWBgNVBCoTD0xPVVJERVMgQ0VDSUxJQTEqMCgGA1UEAxMhTE9VUkRFUyBDRUNJTElBICBWSUxMQUxCQSBDQVJET1pPMRIwEAYDVQQFEwlDSTQ5OTkzMzkwggEiMA0GCSqGSIb3DQEBAQUAA4IBDwAwggEKAoIBAQC1d9CidecnJPJzQ+pCn8ml1G/71K6wlpYI3663NTTnKZLZyTbTDb8Mn/QwE+iEQcLGrZaI36NTKjOuQVmXCna1BU+pAqKYB2zgHFPSFQ/zAGWuB/AY/ssqQH+oMsJKjPpCumDpKh+h04zMsX9GyH3KPFzEjdMjj7o8Wlmv66DqIiAeu4G0tiI9GTbw987ondOGIRs3/gmHMhpBlT4XTbZOAxNOonFhRSXTFgZ5zbydUfDBqAwjUsbwqWwy8zVm3e67g77U4iKGmk6tZNbakAORJy2iKlhd+G58f8OzmrlapSdwkZs1TjOiPjrY6c3+zjrlHeXEAinj+Fj7CWuNUj1zAgMBAAGjggLkMIIC4DAMBgNVHRMBAf8EAjAAMB0GA1UdDgQWBBSnkaCtzaSDdZMdaIjJHNB1+wtDsTAfBgNVHSMEGDAWgBS+NVRiaGDnJtMxwV+XseL2ZM4H9TAOBgNVHQ8BAf8EBAMCBeAwWwYDVR0RBFQwUoEjTE9VUkRFUy5WSUxMQUxCQUBVRU5PSE9MRElORy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MUTAzjU65E1g/EBuilc0kbE/3rgBOa9QNhImAe2Y3ceoG7bQ2MR5V+I8NFifD4yX8ch5PjbxehS0nRHLImGpE9sG0+7M4c8A6hLfL8voPFhdlF64ztf0wRNvfnzwVddhbJI7BP6FiE4u7sYaymKCI9P8yFAOoHjpJp3Sj1PH0gVBfIjSY1Mb8Yy5ZAUsomHIz149Ceul2hBovjNmY5JlPeCTqahjNGcSYK8o9UyD0/ApdsUO3alI9YgEjw9DghedVbvxoW8fJxTrEV8zGjqfWwqYbTaIM30AnyGBiMkjTq47Z1kGzyOHPgLCHRcoR1EfWu0ReR6UlWzb4Ws+vcexL7dLBjtBEsmz64T7v5KjbXPpvlIUilIAiRC2gm48zqMA3jWMwQuciyrXGE2T2T6WmoYA4Et+Wxfipb+FLPbwMIqsBr+Xb7ZN8FdkI+IY3ipGn1i9YOli0vY68R/1NZ3/rJXQWuWjH4lT7LuQDmFH1u6ZwfAhv4y5tGBq1SSlaLsZ9L5SC6BmIdVonkhtZMziYYj5Gz5kqiGzZz1RVv6ssgqquUEwrAEDbytqRfxq2a2JcGsh47ftr0byofhCSJGfcnuHdV1c2GihPGuncGWh/x3JtB37hZlVHS5izNAsTYXIiZZQGeb/r7ppgCFEjGN+c/HiSoCGTuMrjnql0hiAjnt</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Transform>
          <Transform Algorithm="http://www.w3.org/TR/2001/REC-xml-c14n-20010315"/>
        </Transforms>
        <DigestMethod Algorithm="http://www.w3.org/2001/04/xmlenc#sha512"/>
        <DigestValue>HkR/XVbdXPnOjFB9uKnB+AQllPTgc//0Qw18UfnWscoyLb96Or49BolHeVssyn7oUSdDeYlXN18uem/tpvSLqg==</DigestValue>
      </Reference>
      <Reference URI="/xl/calcChain.xml?ContentType=application/vnd.openxmlformats-officedocument.spreadsheetml.calcChain+xml">
        <DigestMethod Algorithm="http://www.w3.org/2001/04/xmlenc#sha512"/>
        <DigestValue>n5GDS3QBkFO6UE72rRDJNaZeBP3XoWOwSCfYmnk/oBBWGxQ76IUnYS+G9DLBl3Qncl2deFvyC/QO23XiEFjdAA==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n3+mwqY+zdB1orAvpFxYTfw7Pah1JFMxM1M5U+oaO7wPonYzYZ8fPOIRQdQ3U0BNGK/NXMbwu/rpYmxj7GnEgg==</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512"/>
        <DigestValue>71yF0kuabQOyFOWsFoODyvk19iqWB+fsGG3UcI3rcuzu9n3rEdQo7H0AytVXw0vx0VCzrat2XjTVlmgQbaFdBA==</DigestValue>
      </Reference>
      <Reference URI="/xl/drawings/drawing1.xml?ContentType=application/vnd.openxmlformats-officedocument.drawing+xml">
        <DigestMethod Algorithm="http://www.w3.org/2001/04/xmlenc#sha512"/>
        <DigestValue>Qir7pN40HIZrbymMIPsswhked3hubyQ43dkkVK7I2tpZcLR1tMaA8tNXCV6JwHst914GfFZpVAZqEK/et1u7Ew==</DigestValue>
      </Reference>
      <Reference URI="/xl/drawings/drawing2.xml?ContentType=application/vnd.openxmlformats-officedocument.drawing+xml">
        <DigestMethod Algorithm="http://www.w3.org/2001/04/xmlenc#sha512"/>
        <DigestValue>oPc8RQdfS23jeo6mdYXpetTr26kJwmefzoVxxDlX3hgasDa0Q7XUWSU6+2v5qzea7DSr5rzzqOwFmvuXz801ng==</DigestValue>
      </Reference>
      <Reference URI="/xl/drawings/drawing3.xml?ContentType=application/vnd.openxmlformats-officedocument.drawing+xml">
        <DigestMethod Algorithm="http://www.w3.org/2001/04/xmlenc#sha512"/>
        <DigestValue>Os7Mvb4aRNa2gkE962ZH2bvhekimUECGSogLTZJjg89HWiXlCtbpK/MiZ0ss5BjoRhjwa9B+zryrwRmlv+3Jkw==</DigestValue>
      </Reference>
      <Reference URI="/xl/drawings/drawing4.xml?ContentType=application/vnd.openxmlformats-officedocument.drawing+xml">
        <DigestMethod Algorithm="http://www.w3.org/2001/04/xmlenc#sha512"/>
        <DigestValue>nP9Tv1Nyipu1INoUgyFkdIEvznBM1eZIl4+quuQONvS3QLGE2PfkGzFijZm3P+aGFhB5bBvo3q0DtyhUMSIoSg==</DigestValue>
      </Reference>
      <Reference URI="/xl/drawings/drawing5.xml?ContentType=application/vnd.openxmlformats-officedocument.drawing+xml">
        <DigestMethod Algorithm="http://www.w3.org/2001/04/xmlenc#sha512"/>
        <DigestValue>Hs7AywaxGjbmfiyrfoKKM5P1VVbFdakcj0ViX5Bncv1cPJmRx4w+OAT9HaT/Yn93hYNTLatM3kZKrIWtWyagVg==</DigestValue>
      </Reference>
      <Reference URI="/xl/drawings/drawing6.xml?ContentType=application/vnd.openxmlformats-officedocument.drawing+xml">
        <DigestMethod Algorithm="http://www.w3.org/2001/04/xmlenc#sha512"/>
        <DigestValue>uQRFs8LIqzFZxPTSWduFy6gJX695qnzQG26gAoJhR6pzCTm3bDbgw9gl03b75be4Q35hU4j1n0H0itqQFUv60Q==</DigestValue>
      </Reference>
      <Reference URI="/xl/drawings/drawing7.xml?ContentType=application/vnd.openxmlformats-officedocument.drawing+xml">
        <DigestMethod Algorithm="http://www.w3.org/2001/04/xmlenc#sha512"/>
        <DigestValue>8khYx8uiSRgMvfFFcolImzCU1Y2vDM7L/djNwRHCHmC74EYyK2nCWnDRDYszdnFKsycuzEjFf/4QLJN5ZWKi8A==</DigestValue>
      </Reference>
      <Reference URI="/xl/drawings/drawing8.xml?ContentType=application/vnd.openxmlformats-officedocument.drawing+xml">
        <DigestMethod Algorithm="http://www.w3.org/2001/04/xmlenc#sha512"/>
        <DigestValue>FMYlc0PVGmemFUDov1kndOkL+WaSaQrjwAfOzPkjbg0SMDhbEk/rZ1CAyBaSDM2zd55iLG/50Vvazjv/6AYRDw==</DigestValue>
      </Reference>
      <Reference URI="/xl/drawings/drawing9.xml?ContentType=application/vnd.openxmlformats-officedocument.drawing+xml">
        <DigestMethod Algorithm="http://www.w3.org/2001/04/xmlenc#sha512"/>
        <DigestValue>hu1Ii2ETrT9X33FxMUOUzrB8mdmd5yFqNs97ZPgmwG3xDLprPHBuNLNwZC76sRzLpBOCfj8KArW1zaXH6mPn/g==</DigestValue>
      </Reference>
      <Reference URI="/xl/drawings/vmlDrawing1.vml?ContentType=application/vnd.openxmlformats-officedocument.vmlDrawing">
        <DigestMethod Algorithm="http://www.w3.org/2001/04/xmlenc#sha512"/>
        <DigestValue>sWr7Tqwjz9P7ceB4I8vPkm94ELjO5UY03qGtHtTzAHYQDkbs2A3LwVxlcWq1eaKP8cz3HmrnZWAsx+uKC/wzrQ==</DigestValue>
      </Reference>
      <Reference URI="/xl/media/image1.png?ContentType=image/png">
        <DigestMethod Algorithm="http://www.w3.org/2001/04/xmlenc#sha512"/>
        <DigestValue>NpRrKgIkQ+p5Cs1drnSUEK4WrDQzw8AX2G01VSuiLylEsq3zw7BdvuivshVEa35lmx3qSrpPMRVYmnrs1wo5aA==</DigestValue>
      </Reference>
      <Reference URI="/xl/media/image2.emf?ContentType=image/x-emf">
        <DigestMethod Algorithm="http://www.w3.org/2001/04/xmlenc#sha512"/>
        <DigestValue>lgUM481ihRts+zzKd7QoFzmWqOGRPO16AznO58k/qfYHQHST3g9HLiFVbpXTrjA4eJQtKN3g38+f9GMt2bDTxA==</DigestValue>
      </Reference>
      <Reference URI="/xl/media/image3.emf?ContentType=image/x-emf">
        <DigestMethod Algorithm="http://www.w3.org/2001/04/xmlenc#sha512"/>
        <DigestValue>BfnUvKNb1Fk92MO2Glt2AgQw1TC20cj5GXkJu2L/iP8NgkEFsmGaFBHY5L4kxVo6vgo7apr8Oj8xVfqfLQBD2A==</DigestValue>
      </Reference>
      <Reference URI="/xl/media/image4.emf?ContentType=image/x-emf">
        <DigestMethod Algorithm="http://www.w3.org/2001/04/xmlenc#sha512"/>
        <DigestValue>1Oyj4A/iIQuwLRClQJowY0V8DgI6OrRkyhvZYwOBIzVue1tHMD1mx1wr2Z49yMurXnZ68pFlVqIjARg5nGhPZg==</DigestValue>
      </Reference>
      <Reference URI="/xl/media/image5.emf?ContentType=image/x-emf">
        <DigestMethod Algorithm="http://www.w3.org/2001/04/xmlenc#sha512"/>
        <DigestValue>KrpQ0eYS7Zenw8EiMkxIbwsLkEMHo9aQ9AefFSHcdjly+Lbw7M2Wf4DVyxevGQPwd77lQ6E7NEyXf3pXSTQG+g==</DigestValue>
      </Reference>
      <Reference URI="/xl/printerSettings/printerSettings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4.bin?ContentType=application/vnd.openxmlformats-officedocument.spreadsheetml.printerSettings">
        <DigestMethod Algorithm="http://www.w3.org/2001/04/xmlenc#sha512"/>
        <DigestValue>iBGOKqTrVFgzQ1NzW8XBMSo4MnBHpdr6upjTdcPQgGzqiVBitNEBKHgbnv5FfKhOInhLtZsJ5P70KyXhZEbriw==</DigestValue>
      </Reference>
      <Reference URI="/xl/printerSettings/printerSettings1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1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bin?ContentType=application/vnd.openxmlformats-officedocument.spreadsheetml.printerSettings">
        <DigestMethod Algorithm="http://www.w3.org/2001/04/xmlenc#sha512"/>
        <DigestValue>/5usRA5zuNApkgy1AIuYXHFNJkH1NWeuFMY3gRdaO3HhDd5y90uuFofBgsCN0FgvcceKWmLG8OI1bON3AMsh0g==</DigestValue>
      </Reference>
      <Reference URI="/xl/printerSettings/printerSettings2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2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39.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0.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1.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2.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3.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4.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4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5.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6.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7.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8.bin?ContentType=application/vnd.openxmlformats-officedocument.spreadsheetml.printerSettings">
        <DigestMethod Algorithm="http://www.w3.org/2001/04/xmlenc#sha512"/>
        <DigestValue>A6fClQfkX3GR88rR5Cz8ZQpJyUPivvrvWPTgk001uSDmf5xk+ziS5PXgKHnG9UL1y3OBkNKwp4omWusl33bRgA==</DigestValue>
      </Reference>
      <Reference URI="/xl/printerSettings/printerSettings9.bin?ContentType=application/vnd.openxmlformats-officedocument.spreadsheetml.printerSettings">
        <DigestMethod Algorithm="http://www.w3.org/2001/04/xmlenc#sha512"/>
        <DigestValue>A6fClQfkX3GR88rR5Cz8ZQpJyUPivvrvWPTgk001uSDmf5xk+ziS5PXgKHnG9UL1y3OBkNKwp4omWusl33bRgA==</DigestValue>
      </Reference>
      <Reference URI="/xl/sharedStrings.xml?ContentType=application/vnd.openxmlformats-officedocument.spreadsheetml.sharedStrings+xml">
        <DigestMethod Algorithm="http://www.w3.org/2001/04/xmlenc#sha512"/>
        <DigestValue>XbAExSnhysceSl9EvAjt6Sls+FCQfntR/z+yrmUqThiiyZPnCRoAVMRX1Wed9OeMr9VQws7TZXEuM2ZU9w0Ejw==</DigestValue>
      </Reference>
      <Reference URI="/xl/styles.xml?ContentType=application/vnd.openxmlformats-officedocument.spreadsheetml.styles+xml">
        <DigestMethod Algorithm="http://www.w3.org/2001/04/xmlenc#sha512"/>
        <DigestValue>G0TCcNNCkYvwPyOplS+RmJVExy9jxsZ4GePCzPIIoT+IBuIHQ1tA4sgJ1dVGwLht6zKp/0RhvyljpUPkbTbeCA==</DigestValue>
      </Reference>
      <Reference URI="/xl/theme/theme1.xml?ContentType=application/vnd.openxmlformats-officedocument.theme+xml">
        <DigestMethod Algorithm="http://www.w3.org/2001/04/xmlenc#sha512"/>
        <DigestValue>CVdg6K28/xz5N4PiTcmJePZgyqDqWxhVG2fIflwuu8AdyOCtRmSmEGNgb7kAGmhn/F7O6H8Dt/wplH/FOmXGLg==</DigestValue>
      </Reference>
      <Reference URI="/xl/vbaProject.bin?ContentType=application/vnd.ms-office.vbaProject">
        <DigestMethod Algorithm="http://www.w3.org/2001/04/xmlenc#sha512"/>
        <DigestValue>+wMLJ4NkwIPTyjpZtU8xH8OFf3YxTFkEQZcTMzByz8Q9ZCVSF6/ZbJx8TVcMizWvYYRAS2VclVeaPIfzC7Hdnw==</DigestValue>
      </Reference>
      <Reference URI="/xl/workbook.xml?ContentType=application/vnd.ms-excel.sheet.macroEnabled.main+xml">
        <DigestMethod Algorithm="http://www.w3.org/2001/04/xmlenc#sha512"/>
        <DigestValue>a8kyc8TRFi6QewZYErV1G501uYnKuBM24i9pn+UIUgqeOaVp6JrmAvI+JtM3ivlzuzPnpxWZMWCLGJPdxZBcwg==</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xoXcPe1fboSSW3jC7V712yNxnIoMxn9134kCupKFdevFmuq9uKnYmiRxaZi6UUAs4VOi9PbWzGqSaIMWcVrCog==</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9Ybkyr4x1pgKK1vc/COgizxGpPm8MIooOax5BqI4Z0YrVw6BVYmzUcPStphcXDbnD/xYUk++j+pL9uE8vGKVpw==</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f+EmU15wY0uaGN3B3i6RbOg17LdjV9J91hrQYBzq0zwVbYePPIuxcaRH1N+Mv/6k3dIiJSvE+XkDUllpGkHhjQ==</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Zk2ic4JqlIrKpgRkhaX4deVHHZJe/D3pGldOnJc7k6fu476R3FrEXRQSGOSciEMrgpzlbhfL0atfhpfluOK9Xw==</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uifXjk/ic7ohFQmCwNbBB6R11ocTSCI/Zn92wkFYJV6RTe4ZWFJRtCSHIXwgSTnywQrVlCQP0xdDkfKnqPeJjA==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63pjghEtEu3TGTmKnANXiFg6mMuuc5Wx7nDoMxVb7opmkQVO8nE2+41L3SStKIGjqVUfiRARzgpvkHKkRbnJlA==</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ldJNpr55vekuMW9C28dWp20vium2DuB34P2KtJezXSvs4iRF6R0Tpt9YFZI9z8wtSPbzhy29r5Xb1yOm2WruPQ==</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qm7QXerGe8dxum7tsxWDi0ldHSbIgr/EmKWoMBwaAl/S0deV4QjMf5XSzQRbbeSvsinqDuxTINc9rehCGLejUg==</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vie6B/8RKIIbUIiHpNZJk8ogt6AdfXv8ui+Uf6hPqn1Hq5LHrR2PcXn+m8Z+7VxKhJU1ZwV/tjbpNyBJvZkxVw==</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cV161w1TzGgTEqiBxG/ScdXOayrWv5SIaqALNe4qB/StsaSMK1mgYX1iR2DrmmJB4Rswh6265/34+JncF/KfOg==</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7ubntkWi35LE51HWPtlkoX0qxjhShnCKH78z4K6gMLywETQYThjBEOfrCGKv7Um350xqiJOFFy9SDSWsgqJUBQ==</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AORUpAqV2pGY4RuW9Q/v0qtwt0r8G3zLvPs6u19KGPW+k0JOCpECONGAe9vYR4vSxWbl/g1/DGwrctC6OvZG/g==</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CkEWEDSKVWuBo/rluGxfVGcMAm6EmOn+fZ6KoSAxyYzTvqyNBwZ8Z93s8Qg3F/Lr2/UzebRvZZrnnCN/Igcvdw==</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whW5AVwf4h8pZsAONpFJMiedXuahJNZEN3Wow2ONl4mOMZWiY7JyN7CVQsu9eAJkAMB09d196aFSIR1i31CM8w==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9NRbHvsjSxs1Vk3sFiZmaE1cK6nCJVFAJ52Yd/gfY9+HTBm3/+UA+FAYWb8lrKOQ906gFnHI+WH+gL+ripBoMw==</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UjBgjcACRgYcOB6qb7Bt1usGNsqW0RoetTMCLrsBcvpvIEcNOYMLK3dD6SkDxH0rgYhzfiNu9XFf4bCt3P0EdQ==</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XlZdzL++o2L/kUAEYo/MhWsEkaC6Q+blcUWBIZfnI8Jl/B5EiowUpRl0zAeKr1Es0Ibc4KMTnggm+wYcOVCMyQ==</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Sga0iwzWaz3kHlIcUPTjM+ClOC94gYeGcqf69C0PEiDGz49BqppbCYA2yAceDZfhVYhh3rfvMikXn+L5vkvaHQ==</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kDMteXRspri77YTYDizDP3xHDrLR/DSYG+A6YCs0XvNSfScNL9000j+fH9MDw3RjJ5muZ6PuFXvPcV7cajKKnA==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BJpze2gw+sLgBnMqbwRgTg1eIk1de29QA4auzDoHACqq/INhdHNT0LyIhe7SCwBijynYxvGdAa0jwzzYsQTqwQ==</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o+MM8f+mrPq5P++T9xvt3tHM1nrO8Ngbepn236bS6rpaAnnzUEtWE0cPxXzchhF96tgt2FxiObHcaMB/efUgMg==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JHMf2f8nuwJJZzjnRf3/LRNJLO9fqsTWNZJtINweykb+bi7AsMh56Gxv1ZU6vfoLQz0rLQp8YK5AVLqiYMlqLg==</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3NdbZCJ0niQ2KtDXXBGP8S6WZbvpCJPa1zjuANutrilTtTtGaHgJV44GX9TxHDjIVCzAKTTS+mvhZU6iIAnOGQ==</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X8rtJOqvvRCKJ4Ag19tGWJ6sGM65PJWNnpn4eOSGTmae4YP5G5UZGNb9t0mBIlIzaCvxH+n27HfYT+NreBJkWQ==</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1A0SE2C2CtqIbvEsW2DLwiD61RgXLhIVagTNjw3tKyut9GUf+uSVeBv+XPYRX0N9FlIcACKfIFRC3r/1AgS7cA==</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JODHSj+b6kq7HoNTYRaYIv/01x3BNMg9QvvpgODk1CTCVO4FMQmGNB7s0feW6CcV5O+Pl9VHbHI/03tTvZrdEA==</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QDsbYFf3dbDmhh1dHOl/bIgvw6WE1UWdIRkZFiNhK/44t0rzk4Z5eKLLd67k077rIqBj3ZmiTTdwM3rEkAfV2A==</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uvwXRIq8uNA99tvw6jHT6CRme1qC46EVOzPYYdWh7K4PfcvFb+0TKEEm1dYMzPpkJEmKwuepeDGs2DxpUr89Aw==</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BBm9bDIFPLnHh4oYZpOPoLiOMCL2tu9P8ENLcegH1V+GLIQL2PA47rQtg+VTKUqM3vQ3xpsSVaTjB7dZ3g+2bg==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11+qGcNWTurKKNNdh37YYhh6bh1jrM8LEGXuYZ4zvGX+EwrJKzGN3y2C/fMgJp7LKHOSbeLrYbNStiDqEj1yHg==</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9NmoxuOeOzqHAw/jfYDjmekyguzC9/0sEbiFd4oagIptglGYUmGaE9etfQxfedtqMRG9Pjqxnc0usgV783MwFg==</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xgMRXQ2VyGDCIR6qkh1q/Fcl2245b6MRfDsMn9gSSSSrHHcIPj4LNSd2D51IpoV14jb/EzZ5M7sWuZKPj3uHjQ==</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QvTngDbWc5B3t7rcJSiZx8LcoMG/zXSeaMzL9i9d+PuIlIE45EWnmOo8CQ+crY5qpBOTW1yJ4ds4RuZK0w4UXg==</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qQoFRY4Y5FQvB6V8XfRp7pElpSefE2M+rAWkqPYBTUTSLZzvWAcu+ZxETbRIa7Q/z/sMlMFNGXuC62WjbLc/DQ==</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Ey2oO84viJKHCNQRN2cpEkGhAK9IbHP8eptJ4IvnARg0VyEkct4G/f1Q8n4ai3Vi1ezg0rymbuHbKwu0NnBDHA==</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2qE39Edf3hnf78xrFjOC+0d4ORbQVXNnfaswe9aXcck6dqWTT3ufXGZUeML1DoD+L8m3ObdNILQnXwilESzmWw==</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IB4vGVn+P13n7WWUGqutsNL09HKn82aU0TtTGYx+2l06t0zFBD+N9alcEqmhBsuorfrOHyy3FUETOGXC9SuNzg==</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WCktpEs4SLxOggg+kcLdkhS8oTyqjffTxkMTfi6ihgmVie5I/Y1OiaBxfqtyujSDjrDX78vdpGNEQY/KM4ycHg==</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fSGlcEKjwo91F8wsNYq6D9d/Ujen8WGrs3QZX6KQlETjZqTAkK7+mc1wjs4tlIUNxs8DI+UjIE8wyOPy7+O/4A==</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uILDIbVCqExOe3uwCkXk0rv2CLv9Q8siltlXDeUDAGbiArZYUZEbMqwG/hyEH+AbsMCPyOLJynEn9emt6utRLA==</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DO+6HIQybY7JARHtO5AUInsx2sp+UgAGVV8R/lccssRGh5NG4lvdfsKvPuSE+OdFjN/kPV7aEvs+RweD8J+8IA==</DigestValue>
      </Reference>
      <Reference URI="/xl/worksheets/sheet10.xml?ContentType=application/vnd.openxmlformats-officedocument.spreadsheetml.worksheet+xml">
        <DigestMethod Algorithm="http://www.w3.org/2001/04/xmlenc#sha512"/>
        <DigestValue>BsGdVFeu2ptLte7LYokyKElMwKunMLx+2GDm/NOXaAcA5NwxjCbdxlwKFPgOqS4ckIWCHlWJrdraF5j0zGstaw==</DigestValue>
      </Reference>
      <Reference URI="/xl/worksheets/sheet11.xml?ContentType=application/vnd.openxmlformats-officedocument.spreadsheetml.worksheet+xml">
        <DigestMethod Algorithm="http://www.w3.org/2001/04/xmlenc#sha512"/>
        <DigestValue>lp/GX67+03AFrR+X4fvjdp41HdTEy93Za1/Z9lyOkPh90WWw/I6iziiBiLAxQshGkLlh0+OSFOdf4dk2K0QC5A==</DigestValue>
      </Reference>
      <Reference URI="/xl/worksheets/sheet12.xml?ContentType=application/vnd.openxmlformats-officedocument.spreadsheetml.worksheet+xml">
        <DigestMethod Algorithm="http://www.w3.org/2001/04/xmlenc#sha512"/>
        <DigestValue>539XD/n27pFV2IqgZGYGngdjXCRsxMvgI9kT5P8W5C4KtgIhXaPN+Ytu35vH0l+bJbJCPiw6QsIGAQBd6MbtxA==</DigestValue>
      </Reference>
      <Reference URI="/xl/worksheets/sheet13.xml?ContentType=application/vnd.openxmlformats-officedocument.spreadsheetml.worksheet+xml">
        <DigestMethod Algorithm="http://www.w3.org/2001/04/xmlenc#sha512"/>
        <DigestValue>xFGW66YBdixG0zdLzuheibqOhgOkwqfRvftsLfx3Flh7WPdFdeJd4VEaPx9uDOPHn7k+4Ub+Amoieliu9Bm9Ug==</DigestValue>
      </Reference>
      <Reference URI="/xl/worksheets/sheet14.xml?ContentType=application/vnd.openxmlformats-officedocument.spreadsheetml.worksheet+xml">
        <DigestMethod Algorithm="http://www.w3.org/2001/04/xmlenc#sha512"/>
        <DigestValue>g2slQP4HOcPR8wfavn/3cKmkr/LAkQPqVxsWZassvxzpFTt3jwHGzmP0RUtCzaLyhHuQUZv/IblxH7rljIXQmQ==</DigestValue>
      </Reference>
      <Reference URI="/xl/worksheets/sheet15.xml?ContentType=application/vnd.openxmlformats-officedocument.spreadsheetml.worksheet+xml">
        <DigestMethod Algorithm="http://www.w3.org/2001/04/xmlenc#sha512"/>
        <DigestValue>2IFqkT7rtTCiNAnCYwtE8RpeOdi9iYVpG7zOxmm3QjwaPu1ci5ifPl3XRdogR0Wgv3cBum7HfVsl9hEoe3Vb5A==</DigestValue>
      </Reference>
      <Reference URI="/xl/worksheets/sheet16.xml?ContentType=application/vnd.openxmlformats-officedocument.spreadsheetml.worksheet+xml">
        <DigestMethod Algorithm="http://www.w3.org/2001/04/xmlenc#sha512"/>
        <DigestValue>6CtE8S1wyhDFCG6HT2fhcSfURdsfZIoqcue+iiRur9+eo9eF0L8NYdVao6uleeGdKF4ufgLHNtVZsvrohsCwDA==</DigestValue>
      </Reference>
      <Reference URI="/xl/worksheets/sheet17.xml?ContentType=application/vnd.openxmlformats-officedocument.spreadsheetml.worksheet+xml">
        <DigestMethod Algorithm="http://www.w3.org/2001/04/xmlenc#sha512"/>
        <DigestValue>C4f5MMaR2kolMhwLQONqOmze+/J0iudz8kKTtYR+l2mgv+z5RZvSKHzjL4Bn7oVWtEPS2H8SLmpSK2Z5aCfO5Q==</DigestValue>
      </Reference>
      <Reference URI="/xl/worksheets/sheet18.xml?ContentType=application/vnd.openxmlformats-officedocument.spreadsheetml.worksheet+xml">
        <DigestMethod Algorithm="http://www.w3.org/2001/04/xmlenc#sha512"/>
        <DigestValue>/FgGnOQ5AajU7uZy4O0j7PUm1BNXHXvwRxOlyf0yZUCEbsa43zOdMQ8zE9UJx4m3TY6Af9ATxdB3reab5E1IVw==</DigestValue>
      </Reference>
      <Reference URI="/xl/worksheets/sheet19.xml?ContentType=application/vnd.openxmlformats-officedocument.spreadsheetml.worksheet+xml">
        <DigestMethod Algorithm="http://www.w3.org/2001/04/xmlenc#sha512"/>
        <DigestValue>KdgAw3lh9q3D+qu+uo1aTgtaSSDnJX2XuIcO7FkDsV17LN3RLo213nnYeSmBR9ODr7Vqddsd4Czm6iC8TRpUbA==</DigestValue>
      </Reference>
      <Reference URI="/xl/worksheets/sheet2.xml?ContentType=application/vnd.openxmlformats-officedocument.spreadsheetml.worksheet+xml">
        <DigestMethod Algorithm="http://www.w3.org/2001/04/xmlenc#sha512"/>
        <DigestValue>aT26rVwkB36eWcJklnLf3zTcp7uZ8tQI3Q7SonseJdizOgPH61OWvfE8e+KW+isSDkGDhSQZyM54lIAG662Q4Q==</DigestValue>
      </Reference>
      <Reference URI="/xl/worksheets/sheet20.xml?ContentType=application/vnd.openxmlformats-officedocument.spreadsheetml.worksheet+xml">
        <DigestMethod Algorithm="http://www.w3.org/2001/04/xmlenc#sha512"/>
        <DigestValue>taNB6MOiRE+Yi1VScdA3GZQGU7qe9DHyZYTB7sYI2PVSBAk9JUPe5ImbkIHfNzQNPcPqd3Dyf1N5+bu/Ir8BtA==</DigestValue>
      </Reference>
      <Reference URI="/xl/worksheets/sheet21.xml?ContentType=application/vnd.openxmlformats-officedocument.spreadsheetml.worksheet+xml">
        <DigestMethod Algorithm="http://www.w3.org/2001/04/xmlenc#sha512"/>
        <DigestValue>z86BVovH9hEfbcXccUpLPOgcpDlCGZI2NudqPERR+lM0cf/QXW7oqEXt/3vyP9ME446+YgdF9eqdA2iuxrmCCA==</DigestValue>
      </Reference>
      <Reference URI="/xl/worksheets/sheet22.xml?ContentType=application/vnd.openxmlformats-officedocument.spreadsheetml.worksheet+xml">
        <DigestMethod Algorithm="http://www.w3.org/2001/04/xmlenc#sha512"/>
        <DigestValue>ANdMX4P04OCP19licgMfu73Yo4q9v0KSf7uBHL0jQzqcwmkmV+bUqJDyVrJEQeE1O12vqD8N7yT0cXROkudjDw==</DigestValue>
      </Reference>
      <Reference URI="/xl/worksheets/sheet23.xml?ContentType=application/vnd.openxmlformats-officedocument.spreadsheetml.worksheet+xml">
        <DigestMethod Algorithm="http://www.w3.org/2001/04/xmlenc#sha512"/>
        <DigestValue>EFx+RpA5PJ1LrzJrcKuhglqUGaUb7hCcbwHEyZv+wKcbvpcul8IeT2wfR0P4KGoEKWPVNb/THbRSvie36dJ74Q==</DigestValue>
      </Reference>
      <Reference URI="/xl/worksheets/sheet24.xml?ContentType=application/vnd.openxmlformats-officedocument.spreadsheetml.worksheet+xml">
        <DigestMethod Algorithm="http://www.w3.org/2001/04/xmlenc#sha512"/>
        <DigestValue>PU7R6lstibv96nPvIKKvXiJV3ljXIorwfcQ6A39o26vAgIPUYJW3IgtvChy27nP1V/UvqANQwOiDzbloesRxSA==</DigestValue>
      </Reference>
      <Reference URI="/xl/worksheets/sheet25.xml?ContentType=application/vnd.openxmlformats-officedocument.spreadsheetml.worksheet+xml">
        <DigestMethod Algorithm="http://www.w3.org/2001/04/xmlenc#sha512"/>
        <DigestValue>aC9dXZixFBibF64sAHzkSlAYuW27uUuFjJ5c3cbuHPmY2ZTee7rOrDKrf8+py+mqB692A82VZc2OSZzN5XT8ZA==</DigestValue>
      </Reference>
      <Reference URI="/xl/worksheets/sheet26.xml?ContentType=application/vnd.openxmlformats-officedocument.spreadsheetml.worksheet+xml">
        <DigestMethod Algorithm="http://www.w3.org/2001/04/xmlenc#sha512"/>
        <DigestValue>AiEy0XNevK4K8UhFiTMuLSpapDwhcy0wrUwjGJ47jgqHZIlU5VhsqkFM3l9gJN8LtBQ/7PX+VtJMH03ptufjEQ==</DigestValue>
      </Reference>
      <Reference URI="/xl/worksheets/sheet27.xml?ContentType=application/vnd.openxmlformats-officedocument.spreadsheetml.worksheet+xml">
        <DigestMethod Algorithm="http://www.w3.org/2001/04/xmlenc#sha512"/>
        <DigestValue>c3j0nKdLFvwB9/BfCye3TuHm1yD6HqDiLyQRqAeRrBOrPqK0hNmmi6oHhQR0EiFn868SLTtb2fssPLC6CtVymA==</DigestValue>
      </Reference>
      <Reference URI="/xl/worksheets/sheet28.xml?ContentType=application/vnd.openxmlformats-officedocument.spreadsheetml.worksheet+xml">
        <DigestMethod Algorithm="http://www.w3.org/2001/04/xmlenc#sha512"/>
        <DigestValue>yry/uRtW+wCKofoSST0RYlE0aLCI6XaIu2VrHGIOuiKFHi9H37g+09ORLCqHohhAb5/0R9bRutauFp8dXkaytQ==</DigestValue>
      </Reference>
      <Reference URI="/xl/worksheets/sheet29.xml?ContentType=application/vnd.openxmlformats-officedocument.spreadsheetml.worksheet+xml">
        <DigestMethod Algorithm="http://www.w3.org/2001/04/xmlenc#sha512"/>
        <DigestValue>U4avMsCpGClS74Iy+Z9GJiOSz6mB9YT78XpXADq/UOlozRQsoVyM2rGq1ummsGzO/2xbqWjMTnWU4hg8kSs2hw==</DigestValue>
      </Reference>
      <Reference URI="/xl/worksheets/sheet3.xml?ContentType=application/vnd.openxmlformats-officedocument.spreadsheetml.worksheet+xml">
        <DigestMethod Algorithm="http://www.w3.org/2001/04/xmlenc#sha512"/>
        <DigestValue>kjvyWtgjM+ZWZOwYwXz/vNkBBrzIWL3FM9ifS+ZGO13ocvO5bRyCNnuJZqrdAlZv3H4rPx8MC4GZzG1cDc7n1w==</DigestValue>
      </Reference>
      <Reference URI="/xl/worksheets/sheet30.xml?ContentType=application/vnd.openxmlformats-officedocument.spreadsheetml.worksheet+xml">
        <DigestMethod Algorithm="http://www.w3.org/2001/04/xmlenc#sha512"/>
        <DigestValue>aa9D3p/94aydWnfbqmmsGJkR+hfT1mVN2XJ7oH+6sWuqrBOuSjvFrQPIQPQBl8cNZNIQcf5mAfw7GbdNj7xm5Q==</DigestValue>
      </Reference>
      <Reference URI="/xl/worksheets/sheet31.xml?ContentType=application/vnd.openxmlformats-officedocument.spreadsheetml.worksheet+xml">
        <DigestMethod Algorithm="http://www.w3.org/2001/04/xmlenc#sha512"/>
        <DigestValue>kHReNhN7a9sHKxiQT0kparKQ283bppRDxYHyRBi1hzyhJh/3/RLSl+W2mFnXn2MaHOTrT1OEvKgQa7hESR2bzw==</DigestValue>
      </Reference>
      <Reference URI="/xl/worksheets/sheet32.xml?ContentType=application/vnd.openxmlformats-officedocument.spreadsheetml.worksheet+xml">
        <DigestMethod Algorithm="http://www.w3.org/2001/04/xmlenc#sha512"/>
        <DigestValue>KPq3KydoYi6TLK51KjT7RdYPCQx3Y6NpBkz6skFVFrLXNEwsIbKxB44z7m7g5sSDRDd9fMe6zjYw2lgiCFsYKg==</DigestValue>
      </Reference>
      <Reference URI="/xl/worksheets/sheet33.xml?ContentType=application/vnd.openxmlformats-officedocument.spreadsheetml.worksheet+xml">
        <DigestMethod Algorithm="http://www.w3.org/2001/04/xmlenc#sha512"/>
        <DigestValue>wQ1f0+h4QUmPx9cwyDXwwAOINO2yCGRPN77cLjwf5Pt2EUwF+x3wHuOXRCNkBzlpQz9jo256WxprEWI/tEDVtw==</DigestValue>
      </Reference>
      <Reference URI="/xl/worksheets/sheet34.xml?ContentType=application/vnd.openxmlformats-officedocument.spreadsheetml.worksheet+xml">
        <DigestMethod Algorithm="http://www.w3.org/2001/04/xmlenc#sha512"/>
        <DigestValue>RtVFV2In4ZBspZLlpu7DDrh8bclrHzTco4QWfSodjQaFUKIHCtSAjpxfqgxEUiiIVnJRL71+0p54R5a7XhckQw==</DigestValue>
      </Reference>
      <Reference URI="/xl/worksheets/sheet35.xml?ContentType=application/vnd.openxmlformats-officedocument.spreadsheetml.worksheet+xml">
        <DigestMethod Algorithm="http://www.w3.org/2001/04/xmlenc#sha512"/>
        <DigestValue>XWMbUdMO/S9LDZ8LEWBfZEyRQMCxJV8bDtb423tebFmtpravlZbG5GbyiqG4Mze2fVLMAcP+bxhmJcPbD5mAlg==</DigestValue>
      </Reference>
      <Reference URI="/xl/worksheets/sheet36.xml?ContentType=application/vnd.openxmlformats-officedocument.spreadsheetml.worksheet+xml">
        <DigestMethod Algorithm="http://www.w3.org/2001/04/xmlenc#sha512"/>
        <DigestValue>yhUq5R37QOPCQSYV+3Zb1IeZoxl5P//XucnIsvMuBRGfvd9dQyIMNCuP1RoG7kPdAC0fUORJjfuhOlO05yomUA==</DigestValue>
      </Reference>
      <Reference URI="/xl/worksheets/sheet37.xml?ContentType=application/vnd.openxmlformats-officedocument.spreadsheetml.worksheet+xml">
        <DigestMethod Algorithm="http://www.w3.org/2001/04/xmlenc#sha512"/>
        <DigestValue>0PNTWCvbGd8EguXc6oEQb2QYIc7Lf8iBO3LFDOyEtoxUzxmaV/MDrwayrGKxdyOXnBV+Gv6zyB4AtrOiFmga4A==</DigestValue>
      </Reference>
      <Reference URI="/xl/worksheets/sheet38.xml?ContentType=application/vnd.openxmlformats-officedocument.spreadsheetml.worksheet+xml">
        <DigestMethod Algorithm="http://www.w3.org/2001/04/xmlenc#sha512"/>
        <DigestValue>bjSfBl9/lywtRGGgJG1UQe74CgJXmUMGrr9ZeG5MfTRhqCiIIGvoR15mGOROlh2AHXJmjvFtG3UVx5peDaB2ZQ==</DigestValue>
      </Reference>
      <Reference URI="/xl/worksheets/sheet39.xml?ContentType=application/vnd.openxmlformats-officedocument.spreadsheetml.worksheet+xml">
        <DigestMethod Algorithm="http://www.w3.org/2001/04/xmlenc#sha512"/>
        <DigestValue>vOJh0dWhAHi447tlT42/b39ViU/qdJW17ZP+8WDu2wMRYH/uPu5P8sLLAEAWe0sHQswDL5xVX0dvbVLNpPUN+g==</DigestValue>
      </Reference>
      <Reference URI="/xl/worksheets/sheet4.xml?ContentType=application/vnd.openxmlformats-officedocument.spreadsheetml.worksheet+xml">
        <DigestMethod Algorithm="http://www.w3.org/2001/04/xmlenc#sha512"/>
        <DigestValue>F3vUp1j9lIRM7mZjs6n1vIg+j+ZtWDe3bLXY2Akww3H2k3Uy3EgCGJYV5/AoFo4N55/QoIvQNn0jEZQihjKgGQ==</DigestValue>
      </Reference>
      <Reference URI="/xl/worksheets/sheet40.xml?ContentType=application/vnd.openxmlformats-officedocument.spreadsheetml.worksheet+xml">
        <DigestMethod Algorithm="http://www.w3.org/2001/04/xmlenc#sha512"/>
        <DigestValue>NwRV+Yjg10dZFwItoP/raOzhrq3G6a58oM+PVxPqwjKgAGJJFXrXNTJiedp06RmhsYNPbX4hyEt+phZNM8YqBg==</DigestValue>
      </Reference>
      <Reference URI="/xl/worksheets/sheet41.xml?ContentType=application/vnd.openxmlformats-officedocument.spreadsheetml.worksheet+xml">
        <DigestMethod Algorithm="http://www.w3.org/2001/04/xmlenc#sha512"/>
        <DigestValue>ZiBbW94JMZ4OZS8nxS64LzttcFSGPyNabChpqpZHDN7c/xCjOfVQ4keiI6nSCESjD/sAH2Lil6yjFzKE0zEMLA==</DigestValue>
      </Reference>
      <Reference URI="/xl/worksheets/sheet42.xml?ContentType=application/vnd.openxmlformats-officedocument.spreadsheetml.worksheet+xml">
        <DigestMethod Algorithm="http://www.w3.org/2001/04/xmlenc#sha512"/>
        <DigestValue>pPDmfY2L3g+TTXKqgnTCfWpYu3DECjoDYq3MlYKQ/afIRjm+3KKkVGBPGUjZFCp70NYzEYXr5LshBFHUOePKcA==</DigestValue>
      </Reference>
      <Reference URI="/xl/worksheets/sheet43.xml?ContentType=application/vnd.openxmlformats-officedocument.spreadsheetml.worksheet+xml">
        <DigestMethod Algorithm="http://www.w3.org/2001/04/xmlenc#sha512"/>
        <DigestValue>nEr80c4Rxk4gzn3HKu3DZCx6PCg67zkYSBj56CdiRPgVLLNnoO44vK2XvraAVrTFh9E+IdYawFapiy688hFfUw==</DigestValue>
      </Reference>
      <Reference URI="/xl/worksheets/sheet44.xml?ContentType=application/vnd.openxmlformats-officedocument.spreadsheetml.worksheet+xml">
        <DigestMethod Algorithm="http://www.w3.org/2001/04/xmlenc#sha512"/>
        <DigestValue>nWo7Jvckk3jcidQWC05vusDI9pIZY+fpX83FN82VTwUJ3F9/M5ghAGaWZPGjOcFx7x01FiSMd7apb0k7pSmC4A==</DigestValue>
      </Reference>
      <Reference URI="/xl/worksheets/sheet45.xml?ContentType=application/vnd.openxmlformats-officedocument.spreadsheetml.worksheet+xml">
        <DigestMethod Algorithm="http://www.w3.org/2001/04/xmlenc#sha512"/>
        <DigestValue>KGF7GNLW5RZI0m7Ey6AEEh6qGZmOQQG7CWV2MtBkxmzsR1wI/+wgKahJSkx42wmSK4V268Qiea/dODIHVy8x8w==</DigestValue>
      </Reference>
      <Reference URI="/xl/worksheets/sheet46.xml?ContentType=application/vnd.openxmlformats-officedocument.spreadsheetml.worksheet+xml">
        <DigestMethod Algorithm="http://www.w3.org/2001/04/xmlenc#sha512"/>
        <DigestValue>vQtmw1Jj1dYczl/qX4pR9rt+bamYo+8hqpvwRTUEurQ9Zs4/k83I4aOf4WxfBuB+ee1mCyExPaDDpEJYdQkWPg==</DigestValue>
      </Reference>
      <Reference URI="/xl/worksheets/sheet47.xml?ContentType=application/vnd.openxmlformats-officedocument.spreadsheetml.worksheet+xml">
        <DigestMethod Algorithm="http://www.w3.org/2001/04/xmlenc#sha512"/>
        <DigestValue>o4XmxA07G0LJ0i4htr0MeNiMppn0Jsx04ycewo2AUciPYC9Y8yF/yJdTHRgwGVKXda0M5JbhI5fhZb7UexyUvA==</DigestValue>
      </Reference>
      <Reference URI="/xl/worksheets/sheet5.xml?ContentType=application/vnd.openxmlformats-officedocument.spreadsheetml.worksheet+xml">
        <DigestMethod Algorithm="http://www.w3.org/2001/04/xmlenc#sha512"/>
        <DigestValue>qKnz/FaClRV1IDVBg5vbD4Ci8kNDi/ZmCoYrVYDhev9k9XQb6N9SuUe7t9wFa18C+9ppmRHdmShMbgZCyN08ug==</DigestValue>
      </Reference>
      <Reference URI="/xl/worksheets/sheet6.xml?ContentType=application/vnd.openxmlformats-officedocument.spreadsheetml.worksheet+xml">
        <DigestMethod Algorithm="http://www.w3.org/2001/04/xmlenc#sha512"/>
        <DigestValue>y6PUDxJ3EXRVWewU2syMm+FiKcP0Jjkp2/a2kPPb0SW2M8b13HZYzqI8ivnRn2HLiPxUJJHJ3nNR44Sxv7kjCw==</DigestValue>
      </Reference>
      <Reference URI="/xl/worksheets/sheet7.xml?ContentType=application/vnd.openxmlformats-officedocument.spreadsheetml.worksheet+xml">
        <DigestMethod Algorithm="http://www.w3.org/2001/04/xmlenc#sha512"/>
        <DigestValue>2NCEi2gD6RPdU77Iv3hA8dQirOWI2byxMR1mVJDXlFWpA28mT50BLSVdTST+AHKIeXPL8V8+mzoj2ya5nLmX6A==</DigestValue>
      </Reference>
      <Reference URI="/xl/worksheets/sheet8.xml?ContentType=application/vnd.openxmlformats-officedocument.spreadsheetml.worksheet+xml">
        <DigestMethod Algorithm="http://www.w3.org/2001/04/xmlenc#sha512"/>
        <DigestValue>qy4ZlC6vHycDf0/as8dQTXi2n3JvqIGYSJ727JY3kgMQwFGYmH+3aqPJCvJLq043ke00Yxm1R6yW8CtN1fiCNQ==</DigestValue>
      </Reference>
      <Reference URI="/xl/worksheets/sheet9.xml?ContentType=application/vnd.openxmlformats-officedocument.spreadsheetml.worksheet+xml">
        <DigestMethod Algorithm="http://www.w3.org/2001/04/xmlenc#sha512"/>
        <DigestValue>B/UL/spkF/FBj/H0e+Ymaww+0/3cM/sCeNbIMZICksebEcuzzIpiSMiK+kxu/XXY8FDPD9qvTUqHTXxPfBaOWw==</DigestValue>
      </Reference>
    </Manifest>
    <SignatureProperties>
      <SignatureProperty Id="idSignatureTime" Target="#idPackageSignature">
        <mdssi:SignatureTime xmlns:mdssi="http://schemas.openxmlformats.org/package/2006/digital-signature">
          <mdssi:Format>YYYY-MM-DDThh:mm:ssTZD</mdssi:Format>
          <mdssi:Value>2024-03-27T13:38:25Z</mdssi:Value>
        </mdssi:SignatureTime>
      </SignatureProperty>
    </SignatureProperties>
  </Object>
  <Object Id="idOfficeObject">
    <SignatureProperties>
      <SignatureProperty Id="idOfficeV1Details" Target="#idPackageSignature">
        <SignatureInfoV1 xmlns="http://schemas.microsoft.com/office/2006/digsig">
          <SetupID>{BEAB2ADE-2CA1-4CD0-B68E-A48861366066}</SetupID>
          <SignatureText>Lourdes Villalba</SignatureText>
          <SignatureImage/>
          <SignatureComments/>
          <WindowsVersion>10.0</WindowsVersion>
          <OfficeVersion>16.0.14332/22</OfficeVersion>
          <ApplicationVersion>16.0.14332</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2024-03-27T13:38:25Z</xd:SigningTime>
          <xd:SigningCertificate>
            <xd:Cert>
              <xd:CertDigest>
                <DigestMethod Algorithm="http://www.w3.org/2001/04/xmlenc#sha512"/>
                <DigestValue>3Lu8lMBrQUzAsNLerA9v82oXRqQzgcOaXH/1sAFK04uyMcfU+ujPVza9s3jNZmOymNUaAOVjf929XwOPtNCJZw==</DigestValue>
              </xd:CertDigest>
              <xd:IssuerSerial>
                <X509IssuerName>SERIALNUMBER=RUC80080610-7, CN=CODE100 S.A., OU=Prestador Cualificado de Servicios de Confianza, O=ICPP, C=PY</X509IssuerName>
                <X509SerialNumber>11611981174062949043282683176074835685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B0BAAB/AAAAAAAAAAAAAAAjHAAAkQwAACBFTUYAAAEAhBoAAKIAAAAGAAAAAAAAAAAAAAAAAAAAVgUAAAADAABYAQAAwQAAAAAAAAAAAAAAAAAAAMA/BQDo8QI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MMAAAAEAAAA9gAAABAAAADDAAAABAAAADQAAAANAAAAIQDwAAAAAAAAAAAAAACAPwAAAAAAAAAAAACAPwAAAAAAAAAAAAAAAAAAAAAAAAAAAAAAAAAAAAAAAAAAJQAAAAwAAAAAAACAKAAAAAwAAAABAAAAUgAAAHABAAABAAAA9f///wAAAAAAAAAAAAAAAJABAAAAAAABAAAAAHMAZQBnAG8AZQAgAHUAaQAAAAAAAAAAAAAAAAAAAAAAAAAAAAAAAAAAAAAAAAAAAAAAAAAAAAAAAAAAAAAAAAAAAAAAACAAAAAAAAAAQBMd/H8AAABAEx38fwAAXMr3HPx/AAAAAGOA/H8AAAENZhz8fwAAMBZjgPx/AABcyvcc/H8AAKgWAAAAAAAAQAAAwPx/AAAAAGOA/H8AANEPZhz8fwAABAAAAAAAAAAwFmOA/H8AANC7ei1LAAAAXMr3HAAAAABIAAAAAAAAAFzK9xz8fwAAoEMTHfx/AACAzvcc/H8AAAEAAAAAAAAAzvP3HPx/AAAAAGOA/H8AAAAAAAAAAAAAAAAAAPsBAAABTvUb/H8AALBwMHz7AQAAqzL/ffx/AACgvHotSwAAADm9ei1LAAAAAAAAAAAAAAAAAAAAZHYACAAAAAAlAAAADAAAAAEAAAAYAAAADAAAAAAAAAASAAAADAAAAAEAAAAeAAAAGAAAAMMAAAAEAAAA9wAAABEAAAAlAAAADAAAAAEAAABUAAAAhAAAAMQAAAAEAAAA9QAAABAAAAABAAAA0XbJQasKyUHEAAAABAAAAAkAAABMAAAAAAAAAAAAAAAAAAAA//////////9gAAAAMgA3AC8AMwAvADIAMAAyADQAAAAGAAAABgAAAAQAAAAGAAAABAAAAAYAAAAGAAAABgAAAAYAAABLAAAAQAAAADAAAAAFAAAAIAAAAAEAAAABAAAAEAAAAAAAAAAAAAAAHgEAAIAAAAAAAAAAAAAAAB4BAACAAAAAUgAAAHABAAACAAAAEAAAAAcAAAAAAAAAAAAAALwCAAAAAAAAAQICIlMAeQBzAHQAZQBtAAAAAAAAAAAAAAAAAAAAAAAAAAAAAAAAAAAAAAAAAAAAAAAAAAAAAAAAAAAAAAAAAAAAAAAAAAAAAQAAAAAAAAAo2HotSwAAAAAAAAAAAAAA0G4lfvx/AAAAAAAAAAAAAAkAAAAAAAAAAAAwQfsBAABED2Yc/H8AAAAAAAAAAAAAAAAAAAAAAADO/jVlhEsAAKjZei1LAAAApKn2BfsBAACgUbEE+wEAALBwMHz7AQAA0Np6LQAAAACQtCt8+wEAAAcAAAAAAAAAAAAAAAAAAAAM2notSwAAAEnaei1LAAAA0c37ffx/AAAAAAAAAAAAANBH7n8AAAAAAAAAAAAAAAAAAAAAAAAAALBwMHz7AQAAqzL/ffx/AACw2XotSwAAAEnaei1L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IpQgc/H8AAHDTInz7AQAAAgAAAAAAAADQbiV+/H8AAAAAAAAAAAAAsWB8G/x/AACgD1Qb+wEAADw8dCz8fwAAAAAAAAAAAAAAAAAAAAAAAP52NmWESwAAAAB1G/x/AAAAAAAAAAAAAOD///8AAAAAsHAwfPsBAADYYnktAAAAAAAAAAAAAAAABgAAAAAAAAAAAAAAAAAAAPxheS1LAAAAOWJ5LUsAAADRzft9/H8AACgOiBv7AQAAAGF5LQAAAAAoDogb+wEAAKBtjRv7AQAAsHAwfPsBAACrMv99/H8AAKBheS1LAAAAOWJ5LUsAAAAAAAAAAAAAAAAAAABkdgAIAAAAACUAAAAMAAAAAwAAABgAAAAMAAAAAAAAABIAAAAMAAAAAQAAABYAAAAMAAAACAAAAFQAAABUAAAACgAAACcAAAAeAAAASgAAAAEAAADRdslBqwrJQQoAAABLAAAAAQAAAEwAAAAEAAAACQAAACcAAAAgAAAASwAAAFAAAABYAIY/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JX78fwAAAAAAAAAAAAAAAAAAAAAAADj5YBv7AQAAAHySG/sBAAAAAAAAAAAAAAAAAAAAAAAA7nY2ZYRLAADgt/Ub/H8AAKCQABv7AQAA8P///wAAAACwcDB8+wEAAMhieS0AAAAAAAAAAAAAAAAJAAAAAAAAAAAAAAAAAAAA7GF5LUsAAAApYnktSwAAANHN+338fwAA2A2IG/sBAADwYHktAAAAANgNiBv7AQAAAAAAAAAAAACwcDB8+wEAAKsy/338fwAAkGF5LUsAAAApYnktSwAAAAAAAAAAAAAAgPnFB2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eAQAAgAAAAAAAAAAAAAAAHgEAAIAAAAAlAAAADAAAAAIAAAAnAAAAGAAAAAUAAAAAAAAA////AAAAAAAlAAAADAAAAAUAAABMAAAAZAAAAAAAAABQAAAAHQEAAHwAAAAAAAAAUAAAAB4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EAAAAYAAAADAAAAAAAAAASAAAADAAAAAEAAAAWAAAADAAAAAAAAABUAAAAYAEAAAoAAABwAAAAEwEAAHwAAAABAAAA0XbJQasKyUEKAAAAcAAAAC4AAABMAAAABAAAAAkAAABwAAAAFQEAAH0AAACoAAAARgBpAHIAbQBhAGQAbwAgAHAAbwByADoAIABMAE8AVQBSAEQARQBTACAAQwBFAEMASQBMAEkAQQAgACAAVgBJAEwATABBAEwAQgBBACAAQwBBAFIARABPAFoATwAGAAAAAwAAAAQAAAAJAAAABgAAAAcAAAAHAAAAAwAAAAcAAAAHAAAABAAAAAMAAAADAAAABQAAAAkAAAAIAAAABwAAAAgAAAAGAAAABgAAAAMAAAAHAAAABgAAAAcAAAADAAAABQAAAAMAAAAHAAAAAwAAAAMAAAAHAAAAAwAAAAUAAAAFAAAABwAAAAUAAAAGAAAABwAAAAMAAAAHAAAABwAAAAcAAAAIAAAACQAAAAYAAAAJAAAAFgAAAAwAAAAAAAAAJQAAAAwAAAACAAAADgAAABQAAAAAAAAAEAAAABQAAAA=</Object>
  <Object Id="idInvalidSigLnImg">AQAAAGwAAAAAAAAAAAAAAB0BAAB/AAAAAAAAAAAAAAAjHAAAkQwAACBFTUYAAAEA9B8AAKkAAAAGAAAAAAAAAAAAAAAAAAAAVgUAAAADAABYAQAAwQAAAAAAAAAAAAAAAAAAAMA/BQDo8QIACgAAABAAAAAAAAAAAAAAAEsAAAAQAAAAAAAAAAUAAAAeAAAAGAAAAAAAAAAAAAAAHgEAAIAAAAAnAAAAGAAAAAEAAAAAAAAAAAAAAAAAAAAlAAAADAAAAAEAAABMAAAAZAAAAAAAAAAAAAAAHQEAAH8AAAAAAAAAAAAAAB4BAACAAAAAIQDwAAAAAAAAAAAAAACAPwAAAAAAAAAAAACAPwAAAAAAAAAAAAAAAAAAAAAAAAAAAAAAAAAAAAAAAAAAJQAAAAwAAAAAAACAKAAAAAwAAAABAAAAJwAAABgAAAABAAAAAAAAAP///wAAAAAAJQAAAAwAAAABAAAATAAAAGQAAAAAAAAAAAAAAP8AAAB/AAAAAAAAAAAAAAAA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8PDwAAAAAAAlAAAADAAAAAEAAABMAAAAZAAAAAAAAAAAAAAAHQEAAH8AAAAAAAAAAAAAAB4BAACAAAAAIQDwAAAAAAAAAAAAAACAPwAAAAAAAAAAAACAPwAAAAAAAAAAAAAAAAAAAAAAAAAAAAAAAAAAAAAAAAAAJQAAAAwAAAAAAACAKAAAAAwAAAABAAAAJwAAABgAAAABAAAAAAAAAPDw8AAAAAAAJQAAAAwAAAABAAAATAAAAGQAAAAAAAAAAAAAAB0BAAB/AAAAAAAAAAAAAAAeAQAAgAAAACEA8AAAAAAAAAAAAAAAgD8AAAAAAAAAAAAAgD8AAAAAAAAAAAAAAAAAAAAAAAAAAAAAAAAAAAAAAAAAACUAAAAMAAAAAAAAgCgAAAAMAAAAAQAAACcAAAAYAAAAAQAAAAAAAADw8PAAAAAAACUAAAAMAAAAAQAAAEwAAABkAAAAAAAAAAAAAAAdAQAAfwAAAAAAAAAAAAAAHgEAAIAAAAAhAPAAAAAAAAAAAAAAAIA/AAAAAAAAAAAAAIA/AAAAAAAAAAAAAAAAAAAAAAAAAAAAAAAAAAAAAAAAAAAlAAAADAAAAAAAAIAoAAAADAAAAAEAAAAnAAAAGAAAAAEAAAAAAAAA////AAAAAAAlAAAADAAAAAEAAABMAAAAZAAAAAAAAAAAAAAAHQEAAH8AAAAAAAAAAAAAAB4BAACAAAAAIQDwAAAAAAAAAAAAAACAPwAAAAAAAAAAAACAPwAAAAAAAAAAAAAAAAAAAAAAAAAAAAAAAAAAAAAAAAAAJQAAAAwAAAAAAACAKAAAAAwAAAABAAAAJwAAABgAAAABAAAAAAAAAP///wAAAAAAJQAAAAwAAAABAAAATAAAAGQAAAAAAAAAAAAAAB0BAAB/AAAAAAAAAAAAAAAeAQAAgAAAACEA8AAAAAAAAAAAAAAAgD8AAAAAAAAAAAAAgD8AAAAAAAAAAAAAAAAAAAAAAAAAAAAAAAAAAAAAAAAAACUAAAAMAAAAAAAAgCgAAAAMAAAAAQAAACcAAAAYAAAAAQAAAAAAAAD///8AAAAAACUAAAAMAAAAAQAAAEwAAABkAAAAAAAAAAMAAAD/AAAAEgAAAAAAAAADAAAAAAEAABAAAAAhAPAAAAAAAAAAAAAAAIA/AAAAAAAAAAAAAIA/AAAAAAAAAAAAAAAAAAAAAAAAAAAAAAAAAAAAAAAAAAAlAAAADAAAAAAAAIAoAAAADAAAAAEAAAAnAAAAGAAAAAEAAAAAAAAA////AAAAAAAlAAAADAAAAAEAAABMAAAAZAAAAAkAAAADAAAAGAAAABIAAAAJAAAAAwAAABAAAAAQAAAAIQDwAAAAAAAAAAAAAACAPwAAAAAAAAAAAACAPwAAAAAAAAAAAAAAAAAAAAAAAAAAAAAAAAAAAAAAAAAAJQAAAAwAAAAAAACAKAAAAAwAAAABAAAAFQAAAAwAAAADAAAAcgAAAKAEAAAKAAAAAwAAABcAAAAQAAAACgAAAAMAAAAOAAAADgAAAAAA/wEAAAAAAAAAAAAAgD8AAAAAAAAAAAAAgD8AAAAAAAAAAP///wAAAAAAbAAAADQAAACgAAAAAAQAAA4AAAAOAAAAKAAAABAAAAAQAAAAAQAgAAMAAAAABAAAAAAAAAAAAAAAAAAAAAAAAAAA/wAA/wAA/wAAAAAAAAAAAAAAAAAAAAAAAAAAAAAAAAAAAAAAAAAAAAAAAAAAAAAAAAAAAAAAAAAAAAAAAAAAAAAAAAAAAAAAAAAAAAAAAAAAAAAAAAAAAAAAAAAAAAAAAAAAAAAAAAAAAAAAAAAAAAAAAAAAAAAAAAAAAAAAAAAAAAAAAAAAAAAAAAAAAAAAAAAAAAAAHh8fihgZGW4AAAAAAAAAAA4POT01N9bmAAAAAAAAAAAAAAAAAAAAADs97f8AAAAAAAAAAAAAAAAAAAAAAAAAADo7O6Y4Ojr/ODo6/wsLCzEAAAAADg85PTU31uYAAAAAAAAAADs97f8AAAAAAAAAAAAAAAAAAAAAAAAAAAAAAAA6Ozumpqen//r6+v9OUFD/kZKS/wAAAAAODzk9NTfW5js97f8AAAAAAAAAAAAAAAAAAAAAAAAAAAAAAAAAAAAAOjs7pqanp//6+vr/+vr6//r6+v+srKyvAAAAADs97f81N9bmAAAAAAAAAAAAAAAAAAAAAAAAAAAAAAAAAAAAADo7O6amp6f/+vr6//r6+v88PDw9AAAAADs97f8AAAAADg85PTU31uYAAAAAAAAAAAAAAAAAAAAAAAAAAAAAAAA6Ozumpqen//r6+v88PDw9AAAAADs97f8AAAAAAAAAAAAAAAAODzk9NTfW5gAAAAAAAAAAAAAAAAAAAAAAAAAAOjs7ppGSkv84Ojr/ODo6/xISElEAAAAAAAAAAAAAAAAAAAAAAAAAAAAAAAAAAAAAAAAAAAAAAAAAAAAAAAAAADo7O6ZOUFD/+vr6//r6+v+vr6/xOzs7e0lLS8wAAAAAAAAAAAAAAAAAAAAAAAAAAAAAAAAAAAAAAAAAAAAAAABFR0f2+vr6//r6+v/6+vr/+vr6//r6+v9ISkr4CwsLMQAAAAAAAAAAAAAAAAAAAAAAAAAAAAAAAAAAAAAYGRluiImJ9vr6+v/6+vr/+vr6//r6+v/6+vr/pqen/x4fH4oAAAAAAAAAAAAAAAAAAAAAAAAAAAAAAAAAAAAAGBkZboiJifb6+vr/+vr6//r6+v/6+vr/+vr6/6anp/8eHx+KAAAAAAAAAAAAAAAAAAAAAAAAAAAAAAAAAAAAAAsLCzFISkr4+vr6//r6+v/6+vr/+vr6//r6+v9dXl72EhISUQAAAAAAAAAAAAAAAAAAAAAAAAAAAAAAAAAAAAAAAAAAHh8fimZnZ//6+vr/+vr6//r6+v97fX3/OTs7uwAAAAAAAAAAAAAAAAAAAAAAAAAAAAAAAAAAAAAAAAAAAAAAAAAAAAAYGRluODo6/zg6Ov84Ojr/Hh8figAAAAAAAAAAAAAAAAAAAAAAAAAAAAAAAAAAAAAnAAAAGAAAAAEAAAAAAAAA////AAAAAAAlAAAADAAAAAEAAABMAAAAZAAAACIAAAAEAAAAcQAAABAAAAAiAAAABAAAAFAAAAANAAAAIQDwAAAAAAAAAAAAAACAPwAAAAAAAAAAAACAPwAAAAAAAAAAAAAAAAAAAAAAAAAAAAAAAAAAAAAAAAAAJQAAAAwAAAAAAACAKAAAAAwAAAABAAAAUgAAAHABAAABAAAA9f///wAAAAAAAAAAAAAAAJABAAAAAAABAAAAAHMAZQBnAG8AZQAgAHUAaQAAAAAAAAAAAAAAAAAAAAAAAAAAAAAAAAAAAAAAAAAAAAAAAAAAAAAAAAAAAAAAAAAAAAAAACAAAAAAAAAAQBMd/H8AAABAEx38fwAAXMr3HPx/AAAAAGOA/H8AAAENZhz8fwAAMBZjgPx/AABcyvcc/H8AAKgWAAAAAAAAQAAAwPx/AAAAAGOA/H8AANEPZhz8fwAABAAAAAAAAAAwFmOA/H8AANC7ei1LAAAAXMr3HAAAAABIAAAAAAAAAFzK9xz8fwAAoEMTHfx/AACAzvcc/H8AAAEAAAAAAAAAzvP3HPx/AAAAAGOA/H8AAAAAAAAAAAAAAAAAAPsBAAABTvUb/H8AALBwMHz7AQAAqzL/ffx/AACgvHotSwAAADm9ei1LAAAAAAAAAAAAAAAAAAAAZHYACAAAAAAlAAAADAAAAAEAAAAYAAAADAAAAP8AAAASAAAADAAAAAEAAAAeAAAAGAAAACIAAAAEAAAAcgAAABEAAAAlAAAADAAAAAEAAABUAAAAqAAAACMAAAAEAAAAcAAAABAAAAABAAAA0XbJQasKyUEjAAAABAAAAA8AAABMAAAAAAAAAAAAAAAAAAAA//////////9sAAAARgBpAHIAbQBhACAAbgBvACAAdgDhAGwAaQBkAGEAAAAGAAAAAwAAAAQAAAAJAAAABgAAAAMAAAAHAAAABwAAAAMAAAAFAAAABgAAAAMAAAADAAAABwAAAAYAAABLAAAAQAAAADAAAAAFAAAAIAAAAAEAAAABAAAAEAAAAAAAAAAAAAAAHgEAAIAAAAAAAAAAAAAAAB4BAACAAAAAUgAAAHABAAACAAAAEAAAAAcAAAAAAAAAAAAAALwCAAAAAAAAAQICIlMAeQBzAHQAZQBtAAAAAAAAAAAAAAAAAAAAAAAAAAAAAAAAAAAAAAAAAAAAAAAAAAAAAAAAAAAAAAAAAAAAAAAAAAAAAQAAAAAAAAAo2HotSwAAAAAAAAAAAAAA0G4lfvx/AAAAAAAAAAAAAAkAAAAAAAAAAAAwQfsBAABED2Yc/H8AAAAAAAAAAAAAAAAAAAAAAADO/jVlhEsAAKjZei1LAAAApKn2BfsBAACgUbEE+wEAALBwMHz7AQAA0Np6LQAAAACQtCt8+wEAAAcAAAAAAAAAAAAAAAAAAAAM2notSwAAAEnaei1LAAAA0c37ffx/AAAAAAAAAAAAANBH7n8AAAAAAAAAAAAAAAAAAAAAAAAAALBwMHz7AQAAqzL/ffx/AACw2XotSwAAAEnaei1LAAAAAAAAAAAAAAAAAAAAZHYACAAAAAAlAAAADAAAAAIAAAAnAAAAGAAAAAMAAAAAAAAAAAAAAAAAAAAlAAAADAAAAAMAAABMAAAAZAAAAAAAAAAAAAAA//////////8AAAAAFgAAAAAAAAA1AAAAIQDwAAAAAAAAAAAAAACAPwAAAAAAAAAAAACAPwAAAAAAAAAAAAAAAAAAAAAAAAAAAAAAAAAAAAAAAAAAJQAAAAwAAAAAAACAKAAAAAwAAAADAAAAJwAAABgAAAADAAAAAAAAAAAAAAAAAAAAJQAAAAwAAAADAAAATAAAAGQAAAAAAAAAAAAAAP//////////AAAAABYAAAAAAQAAAAAAACEA8AAAAAAAAAAAAAAAgD8AAAAAAAAAAAAAgD8AAAAAAAAAAAAAAAAAAAAAAAAAAAAAAAAAAAAAAAAAACUAAAAMAAAAAAAAgCgAAAAMAAAAAwAAACcAAAAYAAAAAwAAAAAAAAAAAAAAAAAAACUAAAAMAAAAAwAAAEwAAABkAAAAAAAAAAAAAAD//////////wABAAAWAAAAAAAAADUAAAAhAPAAAAAAAAAAAAAAAIA/AAAAAAAAAAAAAIA/AAAAAAAAAAAAAAAAAAAAAAAAAAAAAAAAAAAAAAAAAAAlAAAADAAAAAAAAIAoAAAADAAAAAMAAAAnAAAAGAAAAAMAAAAAAAAAAAAAAAAAAAAlAAAADAAAAAMAAABMAAAAZAAAAAAAAABLAAAA/wAAAEwAAAAAAAAASwAAAAABAAACAAAAIQDwAAAAAAAAAAAAAACAPwAAAAAAAAAAAACAPwAAAAAAAAAAAAAAAAAAAAAAAAAAAAAAAAAAAAAAAAAAJQAAAAwAAAAAAACAKAAAAAwAAAADAAAAJwAAABgAAAADAAAAAAAAAP///wAAAAAAJQAAAAwAAAADAAAATAAAAGQAAAAAAAAAFgAAAP8AAABKAAAAAAAAABYAAAAAAQAANQAAACEA8AAAAAAAAAAAAAAAgD8AAAAAAAAAAAAAgD8AAAAAAAAAAAAAAAAAAAAAAAAAAAAAAAAAAAAAAAAAACUAAAAMAAAAAAAAgCgAAAAMAAAAAwAAACcAAAAYAAAAAwAAAAAAAAD///8AAAAAACUAAAAMAAAAAwAAAEwAAABkAAAACQAAACcAAAAfAAAASgAAAAkAAAAnAAAAFwAAACQAAAAhAPAAAAAAAAAAAAAAAIA/AAAAAAAAAAAAAIA/AAAAAAAAAAAAAAAAAAAAAAAAAAAAAAAAAAAAAAAAAAAlAAAADAAAAAAAAIAoAAAADAAAAAMAAABSAAAAcAEAAAMAAADg////AAAAAAAAAAAAAAAAkAEAAAAAAAEAAAAAYQByAGkAYQBsAAAAAAAAAAAAAAAAAAAAAAAAAAAAAAAAAAAAAAAAAAAAAAAAAAAAAAAAAAAAAAAAAAAAAAAAAAAAAACIpQgc/H8AAHDTInz7AQAAAgAAAAAAAADQbiV+/H8AAAAAAAAAAAAAsWB8G/x/AACgD1Qb+wEAADw8dCz8fwAAAAAAAAAAAAAAAAAAAAAAAP52NmWESwAAAAB1G/x/AAAAAAAAAAAAAOD///8AAAAAsHAwfPsBAADYYnktAAAAAAAAAAAAAAAABgAAAAAAAAAAAAAAAAAAAPxheS1LAAAAOWJ5LUsAAADRzft9/H8AACgOiBv7AQAAAGF5LQAAAAAoDogb+wEAAKBtjRv7AQAAsHAwfPsBAACrMv99/H8AAKBheS1LAAAAOWJ5LUsAAAAAAAAAAAAAAAAAAABkdgAIAAAAACUAAAAMAAAAAwAAABgAAAAMAAAAAAAAABIAAAAMAAAAAQAAABYAAAAMAAAACAAAAFQAAABUAAAACgAAACcAAAAeAAAASgAAAAEAAADRdslBqwrJQQoAAABLAAAAAQAAAEwAAAAEAAAACQAAACcAAAAgAAAASwAAAFAAAABYAAAAFQAAABYAAAAMAAAAAAAAACUAAAAMAAAAAgAAACcAAAAYAAAABAAAAAAAAAD///8AAAAAACUAAAAMAAAABAAAAEwAAABkAAAAKQAAABkAAAD2AAAASgAAACkAAAAZAAAAzgAAADIAAAAhAPAAAAAAAAAAAAAAAIA/AAAAAAAAAAAAAIA/AAAAAAAAAAAAAAAAAAAAAAAAAAAAAAAAAAAAAAAAAAAlAAAADAAAAAAAAIAoAAAADAAAAAQAAAAnAAAAGAAAAAQAAAAAAAAA////AAAAAAAlAAAADAAAAAQAAABMAAAAZAAAACkAAAAZAAAA9gAAAEcAAAApAAAAGQAAAM4AAAAvAAAAIQDwAAAAAAAAAAAAAACAPwAAAAAAAAAAAACAPwAAAAAAAAAAAAAAAAAAAAAAAAAAAAAAAAAAAAAAAAAAJQAAAAwAAAAAAACAKAAAAAwAAAAEAAAAJwAAABgAAAAEAAAAAAAAAP///wAAAAAAJQAAAAwAAAAEAAAATAAAAGQAAAApAAAAMwAAAJkAAABHAAAAKQAAADMAAABxAAAAFQAAACEA8AAAAAAAAAAAAAAAgD8AAAAAAAAAAAAAgD8AAAAAAAAAAAAAAAAAAAAAAAAAAAAAAAAAAAAAAAAAACUAAAAMAAAAAAAAgCgAAAAMAAAABAAAAFIAAABwAQAABAAAAPD///8AAAAAAAAAAAAAAACQAQAAAAAAAQAAAABzAGUAZwBvAGUAIAB1AGkAAAAAAAAAAAAAAAAAAAAAAAAAAAAAAAAAAAAAAAAAAAAAAAAAAAAAAAAAAAAAAAAAAAD//wgAAAAAAAAAAAAAAAAAAAAACAAAAAAAANBuJX78fwAAAAAAAAAAAAAAAAAAAAAAADj5YBv7AQAAAHySG/sBAAAAAAAAAAAAAAAAAAAAAAAA7nY2ZYRLAADgt/Ub/H8AAKCQABv7AQAA8P///wAAAACwcDB8+wEAAMhieS0AAAAAAAAAAAAAAAAJAAAAAAAAAAAAAAAAAAAA7GF5LUsAAAApYnktSwAAANHN+338fwAA2A2IG/sBAADwYHktAAAAANgNiBv7AQAAAAAAAAAAAACwcDB8+wEAAKsy/338fwAAkGF5LUsAAAApYnktSwAAAAAAAAAAAAAAgPnFB2R2AAgAAAAAJQAAAAwAAAAEAAAAGAAAAAwAAAAAAAAAEgAAAAwAAAABAAAAHgAAABgAAAApAAAAMwAAAJoAAABIAAAAJQAAAAwAAAAEAAAAVAAAAKwAAAAqAAAAMwAAAJgAAABHAAAAAQAAANF2yUGrCslBKgAAADMAAAAQAAAATAAAAAAAAAAAAAAAAAAAAP//////////bAAAAEwAbwB1AHIAZABlAHMAIABWAGkAbABsAGEAbABiAGEACAAAAAkAAAAJAAAABgAAAAkAAAAIAAAABwAAAAQAAAAKAAAABAAAAAQAAAAEAAAACAAAAAQAAAAJAAAACAAAAEsAAABAAAAAMAAAAAUAAAAgAAAAAQAAAAEAAAAQAAAAAAAAAAAAAAAeAQAAgAAAAAAAAAAAAAAAHgEAAIAAAAAlAAAADAAAAAIAAAAnAAAAGAAAAAUAAAAAAAAA////AAAAAAAlAAAADAAAAAUAAABMAAAAZAAAAAAAAABQAAAAHQEAAHwAAAAAAAAAUAAAAB4BAAAtAAAAIQDwAAAAAAAAAAAAAACAPwAAAAAAAAAAAACAPwAAAAAAAAAAAAAAAAAAAAAAAAAAAAAAAAAAAAAAAAAAJQAAAAwAAAAAAACAKAAAAAwAAAAFAAAAJwAAABgAAAAFAAAAAAAAAP///wAAAAAAJQAAAAwAAAAFAAAATAAAAGQAAAAJAAAAUAAAAP8AAABcAAAACQAAAFAAAAD3AAAADQAAACEA8AAAAAAAAAAAAAAAgD8AAAAAAAAAAAAAgD8AAAAAAAAAAAAAAAAAAAAAAAAAAAAAAAAAAAAAAAAAACUAAAAMAAAAAAAAgCgAAAAMAAAABQAAACcAAAAYAAAABQAAAAAAAAD///8AAAAAACUAAAAMAAAABQAAAEwAAABkAAAACQAAAGAAAAD/AAAAbAAAAAkAAABgAAAA9wAAAA0AAAAhAPAAAAAAAAAAAAAAAIA/AAAAAAAAAAAAAIA/AAAAAAAAAAAAAAAAAAAAAAAAAAAAAAAAAAAAAAAAAAAlAAAADAAAAAAAAIAoAAAADAAAAAUAAAAlAAAADAAAAAEAAAAYAAAADAAAAAAAAAASAAAADAAAAAEAAAAeAAAAGAAAAAkAAABgAAAAAAEAAG0AAAAlAAAADAAAAAEAAABUAAAAfAAAAAoAAABgAAAAOgAAAGwAAAABAAAA0XbJQasKyUEKAAAAYAAAAAgAAABMAAAAAAAAAAAAAAAAAAAA//////////9cAAAAQwBvAG4AdABhAGQAbwByAAcAAAAHAAAABwAAAAQAAAAGAAAABwAAAAcAAAAEAAAASwAAAEAAAAAwAAAABQAAACAAAAABAAAAAQAAABAAAAAAAAAAAAAAAB4BAACAAAAAAAAAAAAAAAAeAQAAgAAAACUAAAAMAAAAAgAAACcAAAAYAAAABQAAAAAAAAD///8AAAAAACUAAAAMAAAABQAAAEwAAABkAAAACQAAAHAAAAAUAQAAfAAAAAkAAABwAAAADAEAAA0AAAAhAPAAAAAAAAAAAAAAAIA/AAAAAAAAAAAAAIA/AAAAAAAAAAAAAAAAAAAAAAAAAAAAAAAAAAAAAAAAAAAlAAAADAAAAAAAAIAoAAAADAAAAAUAAAAlAAAADAAAAAEAAAAYAAAADAAAAAAAAAASAAAADAAAAAEAAAAWAAAADAAAAAAAAABUAAAAYAEAAAoAAABwAAAAEwEAAHwAAAABAAAA0XbJQasKyUEKAAAAcAAAAC4AAABMAAAABAAAAAkAAABwAAAAFQEAAH0AAACoAAAARgBpAHIAbQBhAGQAbwAgAHAAbwByADoAIABMAE8AVQBSAEQARQBTACAAQwBFAEMASQBMAEkAQQAgACAAVgBJAEwATABBAEwAQgBBACAAQwBBAFIARABPAFoATwAGAAAAAwAAAAQAAAAJAAAABgAAAAcAAAAHAAAAAwAAAAcAAAAHAAAABAAAAAMAAAADAAAABQAAAAkAAAAIAAAABwAAAAgAAAAGAAAABgAAAAMAAAAHAAAABgAAAAcAAAADAAAABQAAAAMAAAAHAAAAAwAAAAMAAAAHAAAAAwAAAAUAAAAFAAAABwAAAAUAAAAGAAAABwAAAAMAAAAHAAAABwAAAAcAAAAIAAAACQAAAAYAAAAJAAAAFgAAAAwAAAAAAAAAJQAAAAwAAAACAAAADgAAABQAAAAAAAAAEAAAABQAAAA=</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HngK4xG7KMVxW7kTSNlWRihzs5NT4W4Ffw9KVxGSeqQ=</DigestValue>
    </Reference>
    <Reference Type="http://www.w3.org/2000/09/xmldsig#Object" URI="#idOfficeObject">
      <DigestMethod Algorithm="http://www.w3.org/2001/04/xmlenc#sha256"/>
      <DigestValue>L2yl8zSEqt5DiLe7OHDJSeX/QZ8j2RcYfuJjM/+HvPI=</DigestValue>
    </Reference>
    <Reference Type="http://uri.etsi.org/01903#SignedProperties" URI="#idSignedProperties">
      <Transforms>
        <Transform Algorithm="http://www.w3.org/TR/2001/REC-xml-c14n-20010315"/>
      </Transforms>
      <DigestMethod Algorithm="http://www.w3.org/2001/04/xmlenc#sha256"/>
      <DigestValue>eWIqVdTm2sYE5DD9FDLGhRJGEGIOXYa9YgKpWfGdmUs=</DigestValue>
    </Reference>
  </SignedInfo>
  <SignatureValue>V7vPTcQ1AqEfXV6CxL0QPZeCjcVevPFAHcrmhGEQHIfpFStZszFu5sdQR5Ncmi5y7oSR8dqczD1l
Tuifqhr4W/upnXUwNlJL4SuZHXfbwljd1A6xpT/ACndI1jtT4Di5XPIZercPCsY/RX2LYO8ftv2i
Ev7RzrZknxZxMFh/vo3CNF+tWII3HEjhLExMhxmjbJICd/dHBlXixT0qFBGRaf25KdDzci7rEatw
N7IO7lKn7IGYoxnQwrb72vPburxFSdtrJurpXyr193P7ClqiioEpjXVjKKsKOgv6qp9bodknv/xG
1MT09JBxCBXjl1tdJIWA6n1NShUKctYzmxnaCw==</SignatureValue>
  <KeyInfo>
    <X509Data>
      <X509Certificate>MIIKIzCCCAugAwIBAgITXAAAzzTA02v0aFU35gAAAADPNDANBgkqhkiG9w0BAQsFADBXMRcwFQYDVQQFEw5SVUMgODAwODA2MTAtNzEVMBMGA1UEChMMQ09ERTEwMCBTLkEuMQswCQYDVQQGEwJQWTEYMBYGA1UEAxMPQ0EtQ09ERTEwMCBTLkEuMB4XDTIzMDEyNTE1MTYyM1oXDTI1MDEyNTE1MTYyM1owgb8xJjAkBgNVBAMTHVBBQkxPIEFOVE9OSU8gREVCVUNIWSBCT1NFTExJMTUwMwYDVQQKEyxDRVJUSUZJQ0FETyBDVUFMSUZJQ0FETyBERSBGSVJNQSBFTEVDVFJPTklDQTELMAkGA1UEBhMCUFkxFjAUBgNVBCoTDVBBQkxPIEFOVE9OSU8xGDAWBgNVBAQTD0RFQlVDSFkgQk9TRUxMSTESMBAGA1UEBRMJQ0kyMDM2MjUxMQswCQYDVQQLEwJGMjCCASIwDQYJKoZIhvcNAQEBBQADggEPADCCAQoCggEBAK+MFbpd1oOpUEAJqwoAybh0I53HtMqIXs7xXjXghJnVpfF4gyl4Qz4uu5ds1pBdkdHLX8G3cLTxwDWiO5z0i8NXljUlWa55mUL3z7CKQWsMi6KKW+LyuTpQkLAUmIN9kit+gECoNw/e+WkcFsB9C6ZwO24aZ+OqTbUMupCfjBVeUtTP3lo/nQwLDgnrTdJ2TIZgzUOStIFmDnYtzhWpJHPEvM9qx1wSpldL530kk7MirDq6yfHz9ASe1vi8kVMW1Ge10FiLFVgCdjbFu7jDiDkvkPBOFvEJocehV6UgrYcaCwjYb4OTQl+0n/lRYilulXQTBXceNJfVjCcjEHPnuiECAwEAAaOCBX0wggV5MA4GA1UdDwEB/wQEAwIF4DAMBgNVHRMBAf8EAjAAMCAGA1UdJQEB/wQWMBQGCCsGAQUFBwMCBggrBgEFBQcDBDAdBgNVHQ4EFgQUCAY8LmBJ/zHSx/jLWFj1SNfOxyYwHwYDVR0jBBgwFoAUJ/baOwt/k/hZEtAVqkLPspaWPUUwgYgGA1UdHwSBgDB+MHygeqB4hjpodHRwOi8vY2ExLmNvZGUxMDAuY29tLnB5L2Zpcm1hLWRpZ2l0YWwvY3JsL0NBLUNPREUxMDAuY3JshjpodHRwOi8vY2EyLmNvZGUxMDAuY29tLnB5L2Zpcm1hLWRpZ2l0YWwvY3JsL0NBLUNPREUxMDAuY3JsMIH4BggrBgEFBQcBAQSB6zCB6DBGBggrBgEFBQcwAoY6aHR0cDovL2NhMS5jb2RlMTAwLmNvbS5weS9maXJtYS1kaWdpdGFsL2Nlci9DQS1DT0RFMTAwLmNlcjBGBggrBgEFBQcwAoY6aHR0cDovL2NhMi5jb2RlMTAwLmNvbS5weS9maXJtYS1kaWdpdGFsL2Nlci9DQS1DT0RFMTAwLmNlcjAqBggrBgEFBQcwAYYeaHR0cDovL2NhMS5jb2RlMTAwLmNvbS5weS9vY3NwMCoGCCsGAQUFBzABhh5odHRwOi8vY2EyLmNvZGUxMDAuY29tLnB5L29jc3AwggMcBgNVHSAEggMTMIIDDzCCAwsGCysGAQQBg65wAQEEMIIC+jBKBggrBgEFBQcCARY+aHR0cDovL3d3dy5jb2RlMTAwLmNvbS5weS9yZXBvc2l0b3Jpby1kZS1kb2N1bWVudG9zLXB1YmxpY29zLwAwggFWBggrBgEFBQcCAjCCAUgeggFEAEMAZQByAHQAaQBmAGkAYwBhAGQAbwAgAGMAdQBhAGwAaQBmAGkAYwBhAGQAbwAgAGQAZQAgAGYAaQByAG0AYQAgAGUAbABlAGMAdAByAPMAbgBpAGMAYQAgAHQAaQBwAG8AIABGADIAIAAoAGMAbABhAHYAZQBzACAAZQBuACAAZABpAHMAcABvAHMAaQB0AGkAdgBvACAAYwB1AGEAbABpAGYAaQBjAGEAZABvACkAIABzAHUAagBlAHQAYQAgAGEAIABsAGEAcwAgAGMAbwBuAGQAaQBjAGkAbwBuAGUAcwAgAGQAZQAgAHUAcwBvACAAZQB4AHAAdQBlAHMAdABhAHMAIABlAG4AIABsAGEAIABEAFAAQwAgAGQAZQBsACAAUABDAFMAQwAgAEMATwBEAEUAMQAwADAAIABTAC4AQQAuMIIBUAYIKwYBBQUHAgIwggFCHoIBPgBRAHUAYQBsAGkAZgBpAGUAZAAgAGMAZQByAHQAaQBmAGkAYwBhAHQAZQAgAG8AZgAgAGUAbABlAGMAdAByAG8AbgBpAGMAIABzAGkAZwBuAGEAdAB1AHIAZQAgAHQAeQBwAGUAIABGADIAIAAoAGsAZQB5AHMAIABpAG4AIABxAHUAYQBsAGkAZgBpAGUAZAAgAGQAZQB2AGkAYwBlACkAIABzAHUAYgBqAGUAYwB0ACAAdABvACAAdABoAGUAIABjAG8AbgBkAGkAdABpAG8AbgBzACAAbwBmACAAdQBzAGUAIABzAGUAdAAgAGYAbwByAHQAaAAgAGkAbgAgAHQAaABlACAAQwBQAFMAIABvAGYAIAB0AGgAZQAgAFAAQwBTAEMAIABDAE8ARABFADEAMAAwACAAUwAuAEEALjBRBgNVHREESjBIgRpQREVCVUNIWUBHUk9TU0JST1dOLkNPTS5QWaQqMCgxJjAkBgNVBA0THUZJUk1BIEVMRUNUUk9OSUNBIENVQUxJRklDQURBMA0GCSqGSIb3DQEBCwUAA4ICAQBeUj2pQ1Sp6TzZ6wB+7tiYjFNafr58zzif5FME1xmMfqRBwlLCln4UwQz3r2BFwHuyjzRiqZ6Ie6eEmR1oo5HrLJqNU5XbTipZC6xtU6l3grqalFXVbWTmrc0fvBmkwAocWWWsEOH99s4JOIvayydx6RVGZB/qSwNwUWOSfgxtXHihExRgBH0tkNa26Mnifeb8mXorTKaQU7POmNqBqguZ3HV4NcGDo2i/Hh6OXSEAzdnRgHOnK9tYZj0wLPxWJk+xjZgbho7Vkxl1Xoko5shkxMcWKeodRTNQ5HhA0Vaer05nfw2DujEx/CKFNib2Ekj4xQHh0wHlDbceEzffLt55IMgs+n2sh7atFjuMIlHf5KUYTLGdz+7t4D0W7fbZav4DepT2oHj4YXsgvIbSdup/YMOSzhPM0WL7aHWvxLM5HceR4ocIXOrljOuG+XheW430AbOy/lIAhzdo26ASkeCP8B+D7+3JiS0+0+HebGMxPhR1c2/j7ZZEEKf6iToBPwUAuny/5Ar5ZHASXFPG4uYz/JbsujFiETvfKmMkGM8nBUtlRHO2mqFkgKbZ2Y6DnjElRgjEtcClQc5NSWlejuO04fMRTX6WB9foaROkIyUXjOINSP/HQQAua9Wm2KBY9htNEMIatVnyPjUkOjWAFoFmJJ2C/DjtPLu7Pn+ZJhu9f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eVIw6n+nkEWE5etxbcngAjWXjGUjHqoRvUCaw6de+HU=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KlXKUmgX03w8ORZMSZ5hdcl3AeAQ8GzwZ7WMfrgRA88=</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TpayDqGu/CfscYRVUSIyZU+f4oopdqUu4wsA0dvWBIU=</DigestValue>
      </Reference>
      <Reference URI="/xl/media/image3.emf?ContentType=image/x-emf">
        <DigestMethod Algorithm="http://www.w3.org/2001/04/xmlenc#sha256"/>
        <DigestValue>ADHRYrJiXZ5Txz+UEfwXw63STqw54gAHYzZ0Oh8yU5w=</DigestValue>
      </Reference>
      <Reference URI="/xl/media/image4.emf?ContentType=image/x-emf">
        <DigestMethod Algorithm="http://www.w3.org/2001/04/xmlenc#sha256"/>
        <DigestValue>0mKFdsqt+xcth2xWIhJ1XVDECF+WAq11MEpBmMS0S0U=</DigestValue>
      </Reference>
      <Reference URI="/xl/media/image5.emf?ContentType=image/x-emf">
        <DigestMethod Algorithm="http://www.w3.org/2001/04/xmlenc#sha256"/>
        <DigestValue>vFpmodDnacmNv9cPmfB8I1UDo9tlRUVi1rf7Rsp4lvQ=</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7K4sgryo6DOdOQxs6QJ8Wl9ol4aHB/RnXLmf7Hb9iww=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TtoFd/ldoSbpPhLw5qbViIMI/urRMR10rP337PgMNzo=</DigestValue>
      </Reference>
      <Reference URI="/xl/styles.xml?ContentType=application/vnd.openxmlformats-officedocument.spreadsheetml.styles+xml">
        <DigestMethod Algorithm="http://www.w3.org/2001/04/xmlenc#sha256"/>
        <DigestValue>uhI1l9JSKnAm8GWPFM04PnIiFdQGk/2h7HnXX3d45Mg=</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d8vck8gDOikUg9tmc7To1/GZzxzZQ6tIaYQc55IhiFc=</DigestValue>
      </Reference>
      <Reference URI="/xl/workbook.xml?ContentType=application/vnd.ms-excel.sheet.macroEnabled.main+xml">
        <DigestMethod Algorithm="http://www.w3.org/2001/04/xmlenc#sha256"/>
        <DigestValue>VWBNYUjWLldZSKK6R1pnwYgsn8V30Y3ADlcFxy2hHCY=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2ak/sULKbY4gT+T6Xpw8xFAJdSqZ+Dx7vydXuEPWojg=</DigestValue>
      </Reference>
      <Reference URI="/xl/worksheets/sheet10.xml?ContentType=application/vnd.openxmlformats-officedocument.spreadsheetml.worksheet+xml">
        <DigestMethod Algorithm="http://www.w3.org/2001/04/xmlenc#sha256"/>
        <DigestValue>zM4vSKXrfvrorNljCgzc86BkLhkWr1Em1zAmVq9Qpbk=</DigestValue>
      </Reference>
      <Reference URI="/xl/worksheets/sheet11.xml?ContentType=application/vnd.openxmlformats-officedocument.spreadsheetml.worksheet+xml">
        <DigestMethod Algorithm="http://www.w3.org/2001/04/xmlenc#sha256"/>
        <DigestValue>1rB78FECF3Zj2wBHMNCUiQ9mCtEneNLOEXKth7FO7Is=</DigestValue>
      </Reference>
      <Reference URI="/xl/worksheets/sheet12.xml?ContentType=application/vnd.openxmlformats-officedocument.spreadsheetml.worksheet+xml">
        <DigestMethod Algorithm="http://www.w3.org/2001/04/xmlenc#sha256"/>
        <DigestValue>pSoigmcQZulM4Uvs2ouLSA8IjTPupoI6g5ZeKfainLs=</DigestValue>
      </Reference>
      <Reference URI="/xl/worksheets/sheet13.xml?ContentType=application/vnd.openxmlformats-officedocument.spreadsheetml.worksheet+xml">
        <DigestMethod Algorithm="http://www.w3.org/2001/04/xmlenc#sha256"/>
        <DigestValue>+zYDu3X7bSuCu9DJYDLH+HN89ctdJyB8mzREIqLEMlo=</DigestValue>
      </Reference>
      <Reference URI="/xl/worksheets/sheet14.xml?ContentType=application/vnd.openxmlformats-officedocument.spreadsheetml.worksheet+xml">
        <DigestMethod Algorithm="http://www.w3.org/2001/04/xmlenc#sha256"/>
        <DigestValue>r9LKoacK+DyLKr42s17GPqkxFe+HlbE3x+gklzgmn/c=</DigestValue>
      </Reference>
      <Reference URI="/xl/worksheets/sheet15.xml?ContentType=application/vnd.openxmlformats-officedocument.spreadsheetml.worksheet+xml">
        <DigestMethod Algorithm="http://www.w3.org/2001/04/xmlenc#sha256"/>
        <DigestValue>AaRJwblvi98lmZXH4ynSPXVq4W8ZDmgdFaCPpILwV50=</DigestValue>
      </Reference>
      <Reference URI="/xl/worksheets/sheet16.xml?ContentType=application/vnd.openxmlformats-officedocument.spreadsheetml.worksheet+xml">
        <DigestMethod Algorithm="http://www.w3.org/2001/04/xmlenc#sha256"/>
        <DigestValue>f2Rkq5T7wX4ASvHVmoSU4IWbVj2E//Q+tI1VoNOx1Is=</DigestValue>
      </Reference>
      <Reference URI="/xl/worksheets/sheet17.xml?ContentType=application/vnd.openxmlformats-officedocument.spreadsheetml.worksheet+xml">
        <DigestMethod Algorithm="http://www.w3.org/2001/04/xmlenc#sha256"/>
        <DigestValue>f41em7/TYTW8cKMwUTHdp6ugXHW97dKaB7mVPTfLQbM=</DigestValue>
      </Reference>
      <Reference URI="/xl/worksheets/sheet18.xml?ContentType=application/vnd.openxmlformats-officedocument.spreadsheetml.worksheet+xml">
        <DigestMethod Algorithm="http://www.w3.org/2001/04/xmlenc#sha256"/>
        <DigestValue>c2CA4zlMWFbNNAxAjQc9SPQmujRhvymA78roxq8T5Vs=</DigestValue>
      </Reference>
      <Reference URI="/xl/worksheets/sheet19.xml?ContentType=application/vnd.openxmlformats-officedocument.spreadsheetml.worksheet+xml">
        <DigestMethod Algorithm="http://www.w3.org/2001/04/xmlenc#sha256"/>
        <DigestValue>B4+cUiFWpj+XdO0jnd4c93ZpLJdV8yjGax7ahdvzBcA=</DigestValue>
      </Reference>
      <Reference URI="/xl/worksheets/sheet2.xml?ContentType=application/vnd.openxmlformats-officedocument.spreadsheetml.worksheet+xml">
        <DigestMethod Algorithm="http://www.w3.org/2001/04/xmlenc#sha256"/>
        <DigestValue>Rm1aBcfzsGA8OPfC3KayTGVG/InmvpzG7iAamiaNEwI=</DigestValue>
      </Reference>
      <Reference URI="/xl/worksheets/sheet20.xml?ContentType=application/vnd.openxmlformats-officedocument.spreadsheetml.worksheet+xml">
        <DigestMethod Algorithm="http://www.w3.org/2001/04/xmlenc#sha256"/>
        <DigestValue>l0ZOibZ4pGF4ucsVEUzabtTQGMvn8THzWcooFkLPGV4=</DigestValue>
      </Reference>
      <Reference URI="/xl/worksheets/sheet21.xml?ContentType=application/vnd.openxmlformats-officedocument.spreadsheetml.worksheet+xml">
        <DigestMethod Algorithm="http://www.w3.org/2001/04/xmlenc#sha256"/>
        <DigestValue>GbWaCMotjH0q0GpdNH6MD6mbVfFYokzvEoWbdARpFJ0=</DigestValue>
      </Reference>
      <Reference URI="/xl/worksheets/sheet22.xml?ContentType=application/vnd.openxmlformats-officedocument.spreadsheetml.worksheet+xml">
        <DigestMethod Algorithm="http://www.w3.org/2001/04/xmlenc#sha256"/>
        <DigestValue>7Pe/Tv4F/hVfjKMNYf1cvr4PS9vanxqzWJhF+QkEFoA=</DigestValue>
      </Reference>
      <Reference URI="/xl/worksheets/sheet23.xml?ContentType=application/vnd.openxmlformats-officedocument.spreadsheetml.worksheet+xml">
        <DigestMethod Algorithm="http://www.w3.org/2001/04/xmlenc#sha256"/>
        <DigestValue>PQTZhJXtsuaGhNpu8DqBQMw+nk7jf1uAs4KB0aNCZ8s=</DigestValue>
      </Reference>
      <Reference URI="/xl/worksheets/sheet24.xml?ContentType=application/vnd.openxmlformats-officedocument.spreadsheetml.worksheet+xml">
        <DigestMethod Algorithm="http://www.w3.org/2001/04/xmlenc#sha256"/>
        <DigestValue>FRuvxcVFgMo+cSHscA7LloFBM0KIKl9C+XpY0Q7nlz4=</DigestValue>
      </Reference>
      <Reference URI="/xl/worksheets/sheet25.xml?ContentType=application/vnd.openxmlformats-officedocument.spreadsheetml.worksheet+xml">
        <DigestMethod Algorithm="http://www.w3.org/2001/04/xmlenc#sha256"/>
        <DigestValue>QRLIEqJvvH271tg0aSGUbwh+jTlZJLgzvXpRvjjbUJs=</DigestValue>
      </Reference>
      <Reference URI="/xl/worksheets/sheet26.xml?ContentType=application/vnd.openxmlformats-officedocument.spreadsheetml.worksheet+xml">
        <DigestMethod Algorithm="http://www.w3.org/2001/04/xmlenc#sha256"/>
        <DigestValue>A6PXfScit79K3JQxxrWS/MrU6tDA+EFwzQzOiWyMBLo=</DigestValue>
      </Reference>
      <Reference URI="/xl/worksheets/sheet27.xml?ContentType=application/vnd.openxmlformats-officedocument.spreadsheetml.worksheet+xml">
        <DigestMethod Algorithm="http://www.w3.org/2001/04/xmlenc#sha256"/>
        <DigestValue>bdRXuRI9V1mnvfEIA1PQoN2ra3kleh/EYvxQ8+u6ZBY=</DigestValue>
      </Reference>
      <Reference URI="/xl/worksheets/sheet28.xml?ContentType=application/vnd.openxmlformats-officedocument.spreadsheetml.worksheet+xml">
        <DigestMethod Algorithm="http://www.w3.org/2001/04/xmlenc#sha256"/>
        <DigestValue>VhrN/wdKzYUfir1Gr0TPotu9tiNDpxVbU61BsJJKODA=</DigestValue>
      </Reference>
      <Reference URI="/xl/worksheets/sheet29.xml?ContentType=application/vnd.openxmlformats-officedocument.spreadsheetml.worksheet+xml">
        <DigestMethod Algorithm="http://www.w3.org/2001/04/xmlenc#sha256"/>
        <DigestValue>0SsAdmz1dt0lnf9Uu15nMdYCsZyOuI27xD9hmRpdKxI=</DigestValue>
      </Reference>
      <Reference URI="/xl/worksheets/sheet3.xml?ContentType=application/vnd.openxmlformats-officedocument.spreadsheetml.worksheet+xml">
        <DigestMethod Algorithm="http://www.w3.org/2001/04/xmlenc#sha256"/>
        <DigestValue>aZn5yC6KDAj5Anl63XgQrJSErj0h4vYAntypkBO/l4o=</DigestValue>
      </Reference>
      <Reference URI="/xl/worksheets/sheet30.xml?ContentType=application/vnd.openxmlformats-officedocument.spreadsheetml.worksheet+xml">
        <DigestMethod Algorithm="http://www.w3.org/2001/04/xmlenc#sha256"/>
        <DigestValue>kKdIY0U7XMruSIjug+c4NymCKSt5u4VriVRGiy2/qEk=</DigestValue>
      </Reference>
      <Reference URI="/xl/worksheets/sheet31.xml?ContentType=application/vnd.openxmlformats-officedocument.spreadsheetml.worksheet+xml">
        <DigestMethod Algorithm="http://www.w3.org/2001/04/xmlenc#sha256"/>
        <DigestValue>FFIVleTxkBJrLw/ip0PrSXPQ1XNe1PL56nYp2e0VLXw=</DigestValue>
      </Reference>
      <Reference URI="/xl/worksheets/sheet32.xml?ContentType=application/vnd.openxmlformats-officedocument.spreadsheetml.worksheet+xml">
        <DigestMethod Algorithm="http://www.w3.org/2001/04/xmlenc#sha256"/>
        <DigestValue>DJhSmzr3jwTrBcfhr30Ia5Xk/XahOa9Uhs3blreZF/8=</DigestValue>
      </Reference>
      <Reference URI="/xl/worksheets/sheet33.xml?ContentType=application/vnd.openxmlformats-officedocument.spreadsheetml.worksheet+xml">
        <DigestMethod Algorithm="http://www.w3.org/2001/04/xmlenc#sha256"/>
        <DigestValue>IJjJoKXAzVSPm78oCfvT8HL0Uo5R2OSVxgeGYyaSMjU=</DigestValue>
      </Reference>
      <Reference URI="/xl/worksheets/sheet34.xml?ContentType=application/vnd.openxmlformats-officedocument.spreadsheetml.worksheet+xml">
        <DigestMethod Algorithm="http://www.w3.org/2001/04/xmlenc#sha256"/>
        <DigestValue>wt+p/iOLJ9gg/4yavHucISBlm/QxqtfADLZxzw7dApg=</DigestValue>
      </Reference>
      <Reference URI="/xl/worksheets/sheet35.xml?ContentType=application/vnd.openxmlformats-officedocument.spreadsheetml.worksheet+xml">
        <DigestMethod Algorithm="http://www.w3.org/2001/04/xmlenc#sha256"/>
        <DigestValue>00BSA3lC55hRT5QeuVYDCj1E/22rbTqDy85kK/yWuaU=</DigestValue>
      </Reference>
      <Reference URI="/xl/worksheets/sheet36.xml?ContentType=application/vnd.openxmlformats-officedocument.spreadsheetml.worksheet+xml">
        <DigestMethod Algorithm="http://www.w3.org/2001/04/xmlenc#sha256"/>
        <DigestValue>KzG1oH6+u1ieOhsLhlRrrTd+4jOwH8wGZcX7AxSPwwA=</DigestValue>
      </Reference>
      <Reference URI="/xl/worksheets/sheet37.xml?ContentType=application/vnd.openxmlformats-officedocument.spreadsheetml.worksheet+xml">
        <DigestMethod Algorithm="http://www.w3.org/2001/04/xmlenc#sha256"/>
        <DigestValue>+iFQBqiH+aqu/70W6kugYYL/wH0Whwx/oWP5XH+qb/k=</DigestValue>
      </Reference>
      <Reference URI="/xl/worksheets/sheet38.xml?ContentType=application/vnd.openxmlformats-officedocument.spreadsheetml.worksheet+xml">
        <DigestMethod Algorithm="http://www.w3.org/2001/04/xmlenc#sha256"/>
        <DigestValue>aNPf9FHHpXx51S5PQnALPZ16BfVUDsEOuzecuQwhjNs=</DigestValue>
      </Reference>
      <Reference URI="/xl/worksheets/sheet39.xml?ContentType=application/vnd.openxmlformats-officedocument.spreadsheetml.worksheet+xml">
        <DigestMethod Algorithm="http://www.w3.org/2001/04/xmlenc#sha256"/>
        <DigestValue>2aWafDH549oLKvEArJBfmUVnVjt853Duh/UO34/4Voo=</DigestValue>
      </Reference>
      <Reference URI="/xl/worksheets/sheet4.xml?ContentType=application/vnd.openxmlformats-officedocument.spreadsheetml.worksheet+xml">
        <DigestMethod Algorithm="http://www.w3.org/2001/04/xmlenc#sha256"/>
        <DigestValue>VbZwaG02umkqw99b2D7qASxLAyqpQY+FSsG66+C51sI=</DigestValue>
      </Reference>
      <Reference URI="/xl/worksheets/sheet40.xml?ContentType=application/vnd.openxmlformats-officedocument.spreadsheetml.worksheet+xml">
        <DigestMethod Algorithm="http://www.w3.org/2001/04/xmlenc#sha256"/>
        <DigestValue>I70Oks+JSmJB/VOjU9Lq63tttr7uHs9h/X9ErtIjBFM=</DigestValue>
      </Reference>
      <Reference URI="/xl/worksheets/sheet41.xml?ContentType=application/vnd.openxmlformats-officedocument.spreadsheetml.worksheet+xml">
        <DigestMethod Algorithm="http://www.w3.org/2001/04/xmlenc#sha256"/>
        <DigestValue>H0egPtJVgI1l1bNoPlk7NVX9eRFX7zyoFJ0EKxynugk=</DigestValue>
      </Reference>
      <Reference URI="/xl/worksheets/sheet42.xml?ContentType=application/vnd.openxmlformats-officedocument.spreadsheetml.worksheet+xml">
        <DigestMethod Algorithm="http://www.w3.org/2001/04/xmlenc#sha256"/>
        <DigestValue>yYFhq2QwzDwptx4DijOr/xeBiiU6lv9ErnA23k845Sg=</DigestValue>
      </Reference>
      <Reference URI="/xl/worksheets/sheet43.xml?ContentType=application/vnd.openxmlformats-officedocument.spreadsheetml.worksheet+xml">
        <DigestMethod Algorithm="http://www.w3.org/2001/04/xmlenc#sha256"/>
        <DigestValue>iZH5Ly0Pz6nfD87xy7LZ9m1oCNeGzpjziZy5QpD0u5E=</DigestValue>
      </Reference>
      <Reference URI="/xl/worksheets/sheet44.xml?ContentType=application/vnd.openxmlformats-officedocument.spreadsheetml.worksheet+xml">
        <DigestMethod Algorithm="http://www.w3.org/2001/04/xmlenc#sha256"/>
        <DigestValue>ysWlHfn7ulwjANM63mlvbmpDyaM5GDrUxj/1cPexCr4=</DigestValue>
      </Reference>
      <Reference URI="/xl/worksheets/sheet45.xml?ContentType=application/vnd.openxmlformats-officedocument.spreadsheetml.worksheet+xml">
        <DigestMethod Algorithm="http://www.w3.org/2001/04/xmlenc#sha256"/>
        <DigestValue>ZCZyXH+xrLnz7TK3FIEaU7R114gLn3PA0iaQJbnF+s0=</DigestValue>
      </Reference>
      <Reference URI="/xl/worksheets/sheet46.xml?ContentType=application/vnd.openxmlformats-officedocument.spreadsheetml.worksheet+xml">
        <DigestMethod Algorithm="http://www.w3.org/2001/04/xmlenc#sha256"/>
        <DigestValue>Wq/23CEoyw7J8Pd0iUJdXwdt1NePTtpd+2i6J7uHQZU=</DigestValue>
      </Reference>
      <Reference URI="/xl/worksheets/sheet47.xml?ContentType=application/vnd.openxmlformats-officedocument.spreadsheetml.worksheet+xml">
        <DigestMethod Algorithm="http://www.w3.org/2001/04/xmlenc#sha256"/>
        <DigestValue>SJuqEfihXC5XlmdJo7D4tbqrSqWw5dzvWjegUW6j06M=</DigestValue>
      </Reference>
      <Reference URI="/xl/worksheets/sheet5.xml?ContentType=application/vnd.openxmlformats-officedocument.spreadsheetml.worksheet+xml">
        <DigestMethod Algorithm="http://www.w3.org/2001/04/xmlenc#sha256"/>
        <DigestValue>CDMFZdjNxMtC8Vxd761YiE9ZYGpQrD32e/hNOBtAGWI=</DigestValue>
      </Reference>
      <Reference URI="/xl/worksheets/sheet6.xml?ContentType=application/vnd.openxmlformats-officedocument.spreadsheetml.worksheet+xml">
        <DigestMethod Algorithm="http://www.w3.org/2001/04/xmlenc#sha256"/>
        <DigestValue>5frnPtj+xgzEZfVL9VN1hgMV+jLhRmelmsGj0itRMoo=</DigestValue>
      </Reference>
      <Reference URI="/xl/worksheets/sheet7.xml?ContentType=application/vnd.openxmlformats-officedocument.spreadsheetml.worksheet+xml">
        <DigestMethod Algorithm="http://www.w3.org/2001/04/xmlenc#sha256"/>
        <DigestValue>i9AuGc/GnakUBPvjS/hLwDVQBXscN0rGDK4NvTmtei4=</DigestValue>
      </Reference>
      <Reference URI="/xl/worksheets/sheet8.xml?ContentType=application/vnd.openxmlformats-officedocument.spreadsheetml.worksheet+xml">
        <DigestMethod Algorithm="http://www.w3.org/2001/04/xmlenc#sha256"/>
        <DigestValue>YH5RzZy/u8a6DD2nwKtMHXHZbNcS+dSydWEHD61B/M4=</DigestValue>
      </Reference>
      <Reference URI="/xl/worksheets/sheet9.xml?ContentType=application/vnd.openxmlformats-officedocument.spreadsheetml.worksheet+xml">
        <DigestMethod Algorithm="http://www.w3.org/2001/04/xmlenc#sha256"/>
        <DigestValue>SQhoXxv+swHmsyhp8ek4O3+ez8kd8dCDh2nPP1mxhfc=</DigestValue>
      </Reference>
    </Manifest>
    <SignatureProperties>
      <SignatureProperty Id="idSignatureTime" Target="#idPackageSignature">
        <mdssi:SignatureTime xmlns:mdssi="http://schemas.openxmlformats.org/package/2006/digital-signature">
          <mdssi:Format>YYYY-MM-DDThh:mm:ssTZD</mdssi:Format>
          <mdssi:Value>2024-03-27T14:56:00Z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En carácter de Síndico</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2024-03-27T14:56:00Z</xd:SigningTime>
          <xd:SigningCertificate>
            <xd:Cert>
              <xd:CertDigest>
                <DigestMethod Algorithm="http://www.w3.org/2001/04/xmlenc#sha256"/>
                <DigestValue>8QoRaBelLFYs3LJAbzKRGl+O/Y17zCQboLBzMsW4GNA=</DigestValue>
              </xd:CertDigest>
              <xd:IssuerSerial>
                <X509IssuerName>CN=CA-CODE100 S.A., C=PY, O=CODE100 S.A., SERIALNUMBER=RUC 80080610-7</X509IssuerName>
                <X509SerialNumber>2051668833688922866339241088337190153044938548</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En carácter de Síndico</xd:CommitmentTypeQualifier>
            </xd:CommitmentTypeQualifiers>
          </xd:CommitmentTypeIndication>
        </xd:SignedDataObject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3.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6j1GOkPxDzpdA6uuj0FMNn6G4AZo8seJ2NbTa6wrvqg=</DigestValue>
    </Reference>
    <Reference Type="http://www.w3.org/2000/09/xmldsig#Object" URI="#idOfficeObject">
      <DigestMethod Algorithm="http://www.w3.org/2001/04/xmlenc#sha256"/>
      <DigestValue>vazEteKHRiqfrgukuiCD+e/t83kx0hyqoSSEumXcuxg=</DigestValue>
    </Reference>
    <Reference Type="http://uri.etsi.org/01903#SignedProperties" URI="#idSignedProperties">
      <Transforms>
        <Transform Algorithm="http://www.w3.org/TR/2001/REC-xml-c14n-20010315"/>
      </Transforms>
      <DigestMethod Algorithm="http://www.w3.org/2001/04/xmlenc#sha256"/>
      <DigestValue>d8zv5eoboiyhRoRWkTk5RQG27jkJl4nyAEKGRJmd33s=</DigestValue>
    </Reference>
    <Reference Type="http://www.w3.org/2000/09/xmldsig#Object" URI="#idValidSigLnImg">
      <DigestMethod Algorithm="http://www.w3.org/2001/04/xmlenc#sha256"/>
      <DigestValue>nITA9vM2/w557+MbK+yfJO73YUYm20vX//eXSac2fWY=</DigestValue>
    </Reference>
    <Reference Type="http://www.w3.org/2000/09/xmldsig#Object" URI="#idInvalidSigLnImg">
      <DigestMethod Algorithm="http://www.w3.org/2001/04/xmlenc#sha256"/>
      <DigestValue>jI+PQ4EJrw9DOIq50aM8qLTtZIwA70SV+FdAZgv4cgQ=</DigestValue>
    </Reference>
  </SignedInfo>
  <SignatureValue>Ni9FYyFnyurKnYa6TSl8dggy1l+jUHPirZuuyYiw9RWtqpmxICNQbE4gDIVGilX6FSwtPhSDUKg4
1zsNVudoiMYNGqPCCh8w/OF6+5MG+5JgrDrWkLHk6WV9BCDMUcMDMRheX6ziP6nD5JZdgfaWaoug
Akk7dSjY5kb1uUW3zVwm9xwgvCru9vAPedm+QDyzq6BFLhKgwYoKmiF1Nz772enqBsmXyaxofdmY
PJGf5gQsm99vYoP0DDUT79vkQFrbxpou9S9w+ZQ1McQgnj4MbY14lRNqDgRzGa0h5xewG5DZ8nz7
nOT15YhF4XCeEkk1r+3eb6eLQXT1y0zeNQhQ0A==</SignatureValue>
  <KeyInfo>
    <X509Data>
      <X509Certificate>MIIH+DCCBeCgAwIBAgIIeNqF6U7gsKowDQYJKoZIhvcNAQELBQAwWzEXMBUGA1UEBRMOUlVDIDgwMDUwMTcyLTExGjAYBgNVBAMTEUNBLURPQ1VNRU5UQSBTLkEuMRcwFQYDVQQKEw5ET0NVTUVOVEEgUy5BLjELMAkGA1UEBhMCUFkwHhcNMjIwNjA4MTgwNTUzWhcNMjQwNjA3MTgxNTUzWjCBnzELMAkGA1UEBhMCUFkxFDASBgNVBAQMC0FMR09SVEEgUkVZMRIwEAYDVQQFEwlDSTczNzU3NDExFjAUBgNVBCoMDUJFUk5BUkRPIEpPU0UxFzAVBgNVBAoMDlBFUlNPTkEgRklTSUNBMREwDwYDVQQLDAhGSVJNQSBGMjEiMCAGA1UEAwwZQkVSTkFSRE8gSk9TRSBBTEdPUlRBIFJFWTCCASIwDQYJKoZIhvcNAQEBBQADggEPADCCAQoCggEBAO1xcfPg0fdXmW54K1Dl+FbK9dYGuscdY13nYxE1knQx9nuyW7rn52Imd3kFSxIRwcsN+Gg/k0kk7olqOdKbRn58KBb9JMf46pkg9PsEHI/wTAXqQCJmlQ9320prgVTxFK+kNj6SJDIrkacJpC8haK7bzocxFDr7GJgd/O0zPmgsNRFDfjdcTWVYNXpRkiLm6q66IFJqdJ7TZkifHljxLsGaLaEmvCrRO9OR0SWN6+QyvFnykb2q0hnIeXoaHIdfJzoN5jZV4pTTcZNV8BoT7+ltcbSbkQ1XCy8dRQt1iRLvucSO2jCQAFfeAOxkT+q+OXh5/l9eSRZYwxzoq7Of/b8CAwEAAaOCA3kwggN1MAwGA1UdEwEB/wQCMAAwDgYDVR0PAQH/BAQDAgXgMCoGA1UdJQEB/wQgMB4GCCsGAQUFBwMBBggrBgEFBQcDAgYIKwYBBQUHAwQwHQYDVR0OBBYEFKowtvYyrpYC1VanNuaekFIomlFzMIGXBggrBgEFBQcBAQSBijCBhzA6BggrBgEFBQcwAYYuaHR0cHM6Ly93d3cuZG9jdW1lbnRhLmNvbS5weS9maXJtYWRpZ2l0YWwvb3NjcDBJBggrBgEFBQcwAoY9aHR0cHM6Ly93d3cuZG9jdW1lbnRhLmNvbS5weS9maXJtYWRpZ2l0YWwvZGVzY2FyZ2FzL2NhZG9jLmNydDAfBgNVHSMEGDAWgBRAJqwmXGKPxvUCVOSNwRom1u6lsjBPBgNVHR8ESDBGMESgQqBAhj5odHRwczovL3d3dy5kb2N1bWVudGEuY29tLnB5L2Zpcm1hZGlnaXRhbC9kZXNjYXJnYXMvY3JsZG9jLmNybDAdBgNVHREEFjAUgRJiYWxnb3J0YUBnbWFpbC5jb20wggHdBgNVHSAEggHUMIIB0DCCAcwGDisGAQQBgvk7AQEBBgEBMIIBuDA/BggrBgEFBQcCARYzaHR0cHM6Ly93d3cuZG9jdW1lbnRhLmNvbS5weS9maXJtYWRpZ2l0YWwvZGVzY2FyZ2FzMIHABggrBgEFBQcCAjCBsxqBsEVzdGUgZXMgdW4gY2VydGlmaWNhZG8gZGUgcGVyc29uYSBm7XNpY2EgY3V5YSBjbGF2ZSBwcml2YWRhIGVzdOEgY29udGVuaWRhIGVuIHVuIG3zZHVsbyBkZSBoYXJkd2FyZSBzZWd1cm8geSBzdSBmaW5hbGlkYWQgZXMgYXV0ZW50aWNhciBhIHN1IHRpdHVsYXIgbyBnZW5lcmFyIGZpcm1hcyBkaWdpdGFsZXMuMIGxBggrBgEFBQcCAjCBpBqBoVRoaXMgaXMgYW4gZW5kIHVzZXIgY2VydGlmaWNhdGUgd2hvc2UgcHJpdmF0ZSBrZXkgaXMgZW1iZWRkZWQgd2l0aGluIGEgc2VjdXJlIGhhcmR3YXJlIG1vZHVsZSB0aGF0IGFpbXMgdG8gYXV0aGVudGljYXRlIGl0cyBvd25lciBvciBnZW5lcmF0ZSBkaWdpdGFsIHNpZ25hdHVyZXMuMA0GCSqGSIb3DQEBCwUAA4ICAQDR/bEo4JSzfGb8okphklKGupI1xoimDTecz0AHmlSUJ7AuxCBtBpb2IKV8cH9ul3R/mFziXdKHRjEYY915xlpVur7V8PpG20P3bhxhqtxU3lCINRnVk3AoTcCQjv6ev0rzSE2fM/wcO6g0ch3SOri8qNIzoyLMlxiV2DohNnWPAJHHRUukvgw35IS9a5iQCud7+hgK1VCnuoZzzStS1AijaGhZnErm6ehXNZHBhlIxrPagfrQ5+2bi7sXtfNv0lNhkO7P2/vyasOxaJ0DznWgBbxIPy/pycVdEcjl0yF8ccGqtOSB87OquAnZCUXrJ90LVFbzqTm+8DJVx0E0nhL9lCqHNV1qF3Puwk/hF1WN2VeYDpNAl2bHWcCu1b4XAP0U1Ul/eM9Rh0nrQY393eQxUTK1XeIJCBYcUqR6lS+KloNpWL/a2w8owxNap4twlYmRUeBsI1p5sYh2/FYkIjevf6NJObWj7ihMvKPobKtsy1TS6Jw7dToRVufbK2XYajyrMJujbbbtL5OpYlvpXOm7DHuXx5Q6kauyO9EJIni+iT6cKd/fMe6H58b+2LBJgc4lVE4hxsTBiBk7ct2QGxMbxc8NtK7NUtcTi3eO0g66irWi3BDKWuZ093yiqaReSCyp6mPTsWUSX7CLFotRjn3nRI62I3WhFWFKBf/kvgu6dy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eVIw6n+nkEWE5etxbcngAjWXjGUjHqoRvUCaw6de+HU=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KlXKUmgX03w8ORZMSZ5hdcl3AeAQ8GzwZ7WMfrgRA88=</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TpayDqGu/CfscYRVUSIyZU+f4oopdqUu4wsA0dvWBIU=</DigestValue>
      </Reference>
      <Reference URI="/xl/media/image3.emf?ContentType=image/x-emf">
        <DigestMethod Algorithm="http://www.w3.org/2001/04/xmlenc#sha256"/>
        <DigestValue>ADHRYrJiXZ5Txz+UEfwXw63STqw54gAHYzZ0Oh8yU5w=</DigestValue>
      </Reference>
      <Reference URI="/xl/media/image4.emf?ContentType=image/x-emf">
        <DigestMethod Algorithm="http://www.w3.org/2001/04/xmlenc#sha256"/>
        <DigestValue>0mKFdsqt+xcth2xWIhJ1XVDECF+WAq11MEpBmMS0S0U=</DigestValue>
      </Reference>
      <Reference URI="/xl/media/image5.emf?ContentType=image/x-emf">
        <DigestMethod Algorithm="http://www.w3.org/2001/04/xmlenc#sha256"/>
        <DigestValue>vFpmodDnacmNv9cPmfB8I1UDo9tlRUVi1rf7Rsp4lvQ=</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7K4sgryo6DOdOQxs6QJ8Wl9ol4aHB/RnXLmf7Hb9iww=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TtoFd/ldoSbpPhLw5qbViIMI/urRMR10rP337PgMNzo=</DigestValue>
      </Reference>
      <Reference URI="/xl/styles.xml?ContentType=application/vnd.openxmlformats-officedocument.spreadsheetml.styles+xml">
        <DigestMethod Algorithm="http://www.w3.org/2001/04/xmlenc#sha256"/>
        <DigestValue>uhI1l9JSKnAm8GWPFM04PnIiFdQGk/2h7HnXX3d45Mg=</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d8vck8gDOikUg9tmc7To1/GZzxzZQ6tIaYQc55IhiFc=</DigestValue>
      </Reference>
      <Reference URI="/xl/workbook.xml?ContentType=application/vnd.ms-excel.sheet.macroEnabled.main+xml">
        <DigestMethod Algorithm="http://www.w3.org/2001/04/xmlenc#sha256"/>
        <DigestValue>VWBNYUjWLldZSKK6R1pnwYgsn8V30Y3ADlcFxy2hHCY=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2ak/sULKbY4gT+T6Xpw8xFAJdSqZ+Dx7vydXuEPWojg=</DigestValue>
      </Reference>
      <Reference URI="/xl/worksheets/sheet10.xml?ContentType=application/vnd.openxmlformats-officedocument.spreadsheetml.worksheet+xml">
        <DigestMethod Algorithm="http://www.w3.org/2001/04/xmlenc#sha256"/>
        <DigestValue>zM4vSKXrfvrorNljCgzc86BkLhkWr1Em1zAmVq9Qpbk=</DigestValue>
      </Reference>
      <Reference URI="/xl/worksheets/sheet11.xml?ContentType=application/vnd.openxmlformats-officedocument.spreadsheetml.worksheet+xml">
        <DigestMethod Algorithm="http://www.w3.org/2001/04/xmlenc#sha256"/>
        <DigestValue>1rB78FECF3Zj2wBHMNCUiQ9mCtEneNLOEXKth7FO7Is=</DigestValue>
      </Reference>
      <Reference URI="/xl/worksheets/sheet12.xml?ContentType=application/vnd.openxmlformats-officedocument.spreadsheetml.worksheet+xml">
        <DigestMethod Algorithm="http://www.w3.org/2001/04/xmlenc#sha256"/>
        <DigestValue>pSoigmcQZulM4Uvs2ouLSA8IjTPupoI6g5ZeKfainLs=</DigestValue>
      </Reference>
      <Reference URI="/xl/worksheets/sheet13.xml?ContentType=application/vnd.openxmlformats-officedocument.spreadsheetml.worksheet+xml">
        <DigestMethod Algorithm="http://www.w3.org/2001/04/xmlenc#sha256"/>
        <DigestValue>+zYDu3X7bSuCu9DJYDLH+HN89ctdJyB8mzREIqLEMlo=</DigestValue>
      </Reference>
      <Reference URI="/xl/worksheets/sheet14.xml?ContentType=application/vnd.openxmlformats-officedocument.spreadsheetml.worksheet+xml">
        <DigestMethod Algorithm="http://www.w3.org/2001/04/xmlenc#sha256"/>
        <DigestValue>r9LKoacK+DyLKr42s17GPqkxFe+HlbE3x+gklzgmn/c=</DigestValue>
      </Reference>
      <Reference URI="/xl/worksheets/sheet15.xml?ContentType=application/vnd.openxmlformats-officedocument.spreadsheetml.worksheet+xml">
        <DigestMethod Algorithm="http://www.w3.org/2001/04/xmlenc#sha256"/>
        <DigestValue>AaRJwblvi98lmZXH4ynSPXVq4W8ZDmgdFaCPpILwV50=</DigestValue>
      </Reference>
      <Reference URI="/xl/worksheets/sheet16.xml?ContentType=application/vnd.openxmlformats-officedocument.spreadsheetml.worksheet+xml">
        <DigestMethod Algorithm="http://www.w3.org/2001/04/xmlenc#sha256"/>
        <DigestValue>f2Rkq5T7wX4ASvHVmoSU4IWbVj2E//Q+tI1VoNOx1Is=</DigestValue>
      </Reference>
      <Reference URI="/xl/worksheets/sheet17.xml?ContentType=application/vnd.openxmlformats-officedocument.spreadsheetml.worksheet+xml">
        <DigestMethod Algorithm="http://www.w3.org/2001/04/xmlenc#sha256"/>
        <DigestValue>f41em7/TYTW8cKMwUTHdp6ugXHW97dKaB7mVPTfLQbM=</DigestValue>
      </Reference>
      <Reference URI="/xl/worksheets/sheet18.xml?ContentType=application/vnd.openxmlformats-officedocument.spreadsheetml.worksheet+xml">
        <DigestMethod Algorithm="http://www.w3.org/2001/04/xmlenc#sha256"/>
        <DigestValue>c2CA4zlMWFbNNAxAjQc9SPQmujRhvymA78roxq8T5Vs=</DigestValue>
      </Reference>
      <Reference URI="/xl/worksheets/sheet19.xml?ContentType=application/vnd.openxmlformats-officedocument.spreadsheetml.worksheet+xml">
        <DigestMethod Algorithm="http://www.w3.org/2001/04/xmlenc#sha256"/>
        <DigestValue>B4+cUiFWpj+XdO0jnd4c93ZpLJdV8yjGax7ahdvzBcA=</DigestValue>
      </Reference>
      <Reference URI="/xl/worksheets/sheet2.xml?ContentType=application/vnd.openxmlformats-officedocument.spreadsheetml.worksheet+xml">
        <DigestMethod Algorithm="http://www.w3.org/2001/04/xmlenc#sha256"/>
        <DigestValue>Rm1aBcfzsGA8OPfC3KayTGVG/InmvpzG7iAamiaNEwI=</DigestValue>
      </Reference>
      <Reference URI="/xl/worksheets/sheet20.xml?ContentType=application/vnd.openxmlformats-officedocument.spreadsheetml.worksheet+xml">
        <DigestMethod Algorithm="http://www.w3.org/2001/04/xmlenc#sha256"/>
        <DigestValue>l0ZOibZ4pGF4ucsVEUzabtTQGMvn8THzWcooFkLPGV4=</DigestValue>
      </Reference>
      <Reference URI="/xl/worksheets/sheet21.xml?ContentType=application/vnd.openxmlformats-officedocument.spreadsheetml.worksheet+xml">
        <DigestMethod Algorithm="http://www.w3.org/2001/04/xmlenc#sha256"/>
        <DigestValue>GbWaCMotjH0q0GpdNH6MD6mbVfFYokzvEoWbdARpFJ0=</DigestValue>
      </Reference>
      <Reference URI="/xl/worksheets/sheet22.xml?ContentType=application/vnd.openxmlformats-officedocument.spreadsheetml.worksheet+xml">
        <DigestMethod Algorithm="http://www.w3.org/2001/04/xmlenc#sha256"/>
        <DigestValue>7Pe/Tv4F/hVfjKMNYf1cvr4PS9vanxqzWJhF+QkEFoA=</DigestValue>
      </Reference>
      <Reference URI="/xl/worksheets/sheet23.xml?ContentType=application/vnd.openxmlformats-officedocument.spreadsheetml.worksheet+xml">
        <DigestMethod Algorithm="http://www.w3.org/2001/04/xmlenc#sha256"/>
        <DigestValue>PQTZhJXtsuaGhNpu8DqBQMw+nk7jf1uAs4KB0aNCZ8s=</DigestValue>
      </Reference>
      <Reference URI="/xl/worksheets/sheet24.xml?ContentType=application/vnd.openxmlformats-officedocument.spreadsheetml.worksheet+xml">
        <DigestMethod Algorithm="http://www.w3.org/2001/04/xmlenc#sha256"/>
        <DigestValue>FRuvxcVFgMo+cSHscA7LloFBM0KIKl9C+XpY0Q7nlz4=</DigestValue>
      </Reference>
      <Reference URI="/xl/worksheets/sheet25.xml?ContentType=application/vnd.openxmlformats-officedocument.spreadsheetml.worksheet+xml">
        <DigestMethod Algorithm="http://www.w3.org/2001/04/xmlenc#sha256"/>
        <DigestValue>QRLIEqJvvH271tg0aSGUbwh+jTlZJLgzvXpRvjjbUJs=</DigestValue>
      </Reference>
      <Reference URI="/xl/worksheets/sheet26.xml?ContentType=application/vnd.openxmlformats-officedocument.spreadsheetml.worksheet+xml">
        <DigestMethod Algorithm="http://www.w3.org/2001/04/xmlenc#sha256"/>
        <DigestValue>A6PXfScit79K3JQxxrWS/MrU6tDA+EFwzQzOiWyMBLo=</DigestValue>
      </Reference>
      <Reference URI="/xl/worksheets/sheet27.xml?ContentType=application/vnd.openxmlformats-officedocument.spreadsheetml.worksheet+xml">
        <DigestMethod Algorithm="http://www.w3.org/2001/04/xmlenc#sha256"/>
        <DigestValue>bdRXuRI9V1mnvfEIA1PQoN2ra3kleh/EYvxQ8+u6ZBY=</DigestValue>
      </Reference>
      <Reference URI="/xl/worksheets/sheet28.xml?ContentType=application/vnd.openxmlformats-officedocument.spreadsheetml.worksheet+xml">
        <DigestMethod Algorithm="http://www.w3.org/2001/04/xmlenc#sha256"/>
        <DigestValue>VhrN/wdKzYUfir1Gr0TPotu9tiNDpxVbU61BsJJKODA=</DigestValue>
      </Reference>
      <Reference URI="/xl/worksheets/sheet29.xml?ContentType=application/vnd.openxmlformats-officedocument.spreadsheetml.worksheet+xml">
        <DigestMethod Algorithm="http://www.w3.org/2001/04/xmlenc#sha256"/>
        <DigestValue>0SsAdmz1dt0lnf9Uu15nMdYCsZyOuI27xD9hmRpdKxI=</DigestValue>
      </Reference>
      <Reference URI="/xl/worksheets/sheet3.xml?ContentType=application/vnd.openxmlformats-officedocument.spreadsheetml.worksheet+xml">
        <DigestMethod Algorithm="http://www.w3.org/2001/04/xmlenc#sha256"/>
        <DigestValue>aZn5yC6KDAj5Anl63XgQrJSErj0h4vYAntypkBO/l4o=</DigestValue>
      </Reference>
      <Reference URI="/xl/worksheets/sheet30.xml?ContentType=application/vnd.openxmlformats-officedocument.spreadsheetml.worksheet+xml">
        <DigestMethod Algorithm="http://www.w3.org/2001/04/xmlenc#sha256"/>
        <DigestValue>kKdIY0U7XMruSIjug+c4NymCKSt5u4VriVRGiy2/qEk=</DigestValue>
      </Reference>
      <Reference URI="/xl/worksheets/sheet31.xml?ContentType=application/vnd.openxmlformats-officedocument.spreadsheetml.worksheet+xml">
        <DigestMethod Algorithm="http://www.w3.org/2001/04/xmlenc#sha256"/>
        <DigestValue>FFIVleTxkBJrLw/ip0PrSXPQ1XNe1PL56nYp2e0VLXw=</DigestValue>
      </Reference>
      <Reference URI="/xl/worksheets/sheet32.xml?ContentType=application/vnd.openxmlformats-officedocument.spreadsheetml.worksheet+xml">
        <DigestMethod Algorithm="http://www.w3.org/2001/04/xmlenc#sha256"/>
        <DigestValue>DJhSmzr3jwTrBcfhr30Ia5Xk/XahOa9Uhs3blreZF/8=</DigestValue>
      </Reference>
      <Reference URI="/xl/worksheets/sheet33.xml?ContentType=application/vnd.openxmlformats-officedocument.spreadsheetml.worksheet+xml">
        <DigestMethod Algorithm="http://www.w3.org/2001/04/xmlenc#sha256"/>
        <DigestValue>IJjJoKXAzVSPm78oCfvT8HL0Uo5R2OSVxgeGYyaSMjU=</DigestValue>
      </Reference>
      <Reference URI="/xl/worksheets/sheet34.xml?ContentType=application/vnd.openxmlformats-officedocument.spreadsheetml.worksheet+xml">
        <DigestMethod Algorithm="http://www.w3.org/2001/04/xmlenc#sha256"/>
        <DigestValue>wt+p/iOLJ9gg/4yavHucISBlm/QxqtfADLZxzw7dApg=</DigestValue>
      </Reference>
      <Reference URI="/xl/worksheets/sheet35.xml?ContentType=application/vnd.openxmlformats-officedocument.spreadsheetml.worksheet+xml">
        <DigestMethod Algorithm="http://www.w3.org/2001/04/xmlenc#sha256"/>
        <DigestValue>00BSA3lC55hRT5QeuVYDCj1E/22rbTqDy85kK/yWuaU=</DigestValue>
      </Reference>
      <Reference URI="/xl/worksheets/sheet36.xml?ContentType=application/vnd.openxmlformats-officedocument.spreadsheetml.worksheet+xml">
        <DigestMethod Algorithm="http://www.w3.org/2001/04/xmlenc#sha256"/>
        <DigestValue>KzG1oH6+u1ieOhsLhlRrrTd+4jOwH8wGZcX7AxSPwwA=</DigestValue>
      </Reference>
      <Reference URI="/xl/worksheets/sheet37.xml?ContentType=application/vnd.openxmlformats-officedocument.spreadsheetml.worksheet+xml">
        <DigestMethod Algorithm="http://www.w3.org/2001/04/xmlenc#sha256"/>
        <DigestValue>+iFQBqiH+aqu/70W6kugYYL/wH0Whwx/oWP5XH+qb/k=</DigestValue>
      </Reference>
      <Reference URI="/xl/worksheets/sheet38.xml?ContentType=application/vnd.openxmlformats-officedocument.spreadsheetml.worksheet+xml">
        <DigestMethod Algorithm="http://www.w3.org/2001/04/xmlenc#sha256"/>
        <DigestValue>aNPf9FHHpXx51S5PQnALPZ16BfVUDsEOuzecuQwhjNs=</DigestValue>
      </Reference>
      <Reference URI="/xl/worksheets/sheet39.xml?ContentType=application/vnd.openxmlformats-officedocument.spreadsheetml.worksheet+xml">
        <DigestMethod Algorithm="http://www.w3.org/2001/04/xmlenc#sha256"/>
        <DigestValue>2aWafDH549oLKvEArJBfmUVnVjt853Duh/UO34/4Voo=</DigestValue>
      </Reference>
      <Reference URI="/xl/worksheets/sheet4.xml?ContentType=application/vnd.openxmlformats-officedocument.spreadsheetml.worksheet+xml">
        <DigestMethod Algorithm="http://www.w3.org/2001/04/xmlenc#sha256"/>
        <DigestValue>VbZwaG02umkqw99b2D7qASxLAyqpQY+FSsG66+C51sI=</DigestValue>
      </Reference>
      <Reference URI="/xl/worksheets/sheet40.xml?ContentType=application/vnd.openxmlformats-officedocument.spreadsheetml.worksheet+xml">
        <DigestMethod Algorithm="http://www.w3.org/2001/04/xmlenc#sha256"/>
        <DigestValue>I70Oks+JSmJB/VOjU9Lq63tttr7uHs9h/X9ErtIjBFM=</DigestValue>
      </Reference>
      <Reference URI="/xl/worksheets/sheet41.xml?ContentType=application/vnd.openxmlformats-officedocument.spreadsheetml.worksheet+xml">
        <DigestMethod Algorithm="http://www.w3.org/2001/04/xmlenc#sha256"/>
        <DigestValue>H0egPtJVgI1l1bNoPlk7NVX9eRFX7zyoFJ0EKxynugk=</DigestValue>
      </Reference>
      <Reference URI="/xl/worksheets/sheet42.xml?ContentType=application/vnd.openxmlformats-officedocument.spreadsheetml.worksheet+xml">
        <DigestMethod Algorithm="http://www.w3.org/2001/04/xmlenc#sha256"/>
        <DigestValue>yYFhq2QwzDwptx4DijOr/xeBiiU6lv9ErnA23k845Sg=</DigestValue>
      </Reference>
      <Reference URI="/xl/worksheets/sheet43.xml?ContentType=application/vnd.openxmlformats-officedocument.spreadsheetml.worksheet+xml">
        <DigestMethod Algorithm="http://www.w3.org/2001/04/xmlenc#sha256"/>
        <DigestValue>iZH5Ly0Pz6nfD87xy7LZ9m1oCNeGzpjziZy5QpD0u5E=</DigestValue>
      </Reference>
      <Reference URI="/xl/worksheets/sheet44.xml?ContentType=application/vnd.openxmlformats-officedocument.spreadsheetml.worksheet+xml">
        <DigestMethod Algorithm="http://www.w3.org/2001/04/xmlenc#sha256"/>
        <DigestValue>ysWlHfn7ulwjANM63mlvbmpDyaM5GDrUxj/1cPexCr4=</DigestValue>
      </Reference>
      <Reference URI="/xl/worksheets/sheet45.xml?ContentType=application/vnd.openxmlformats-officedocument.spreadsheetml.worksheet+xml">
        <DigestMethod Algorithm="http://www.w3.org/2001/04/xmlenc#sha256"/>
        <DigestValue>ZCZyXH+xrLnz7TK3FIEaU7R114gLn3PA0iaQJbnF+s0=</DigestValue>
      </Reference>
      <Reference URI="/xl/worksheets/sheet46.xml?ContentType=application/vnd.openxmlformats-officedocument.spreadsheetml.worksheet+xml">
        <DigestMethod Algorithm="http://www.w3.org/2001/04/xmlenc#sha256"/>
        <DigestValue>Wq/23CEoyw7J8Pd0iUJdXwdt1NePTtpd+2i6J7uHQZU=</DigestValue>
      </Reference>
      <Reference URI="/xl/worksheets/sheet47.xml?ContentType=application/vnd.openxmlformats-officedocument.spreadsheetml.worksheet+xml">
        <DigestMethod Algorithm="http://www.w3.org/2001/04/xmlenc#sha256"/>
        <DigestValue>SJuqEfihXC5XlmdJo7D4tbqrSqWw5dzvWjegUW6j06M=</DigestValue>
      </Reference>
      <Reference URI="/xl/worksheets/sheet5.xml?ContentType=application/vnd.openxmlformats-officedocument.spreadsheetml.worksheet+xml">
        <DigestMethod Algorithm="http://www.w3.org/2001/04/xmlenc#sha256"/>
        <DigestValue>CDMFZdjNxMtC8Vxd761YiE9ZYGpQrD32e/hNOBtAGWI=</DigestValue>
      </Reference>
      <Reference URI="/xl/worksheets/sheet6.xml?ContentType=application/vnd.openxmlformats-officedocument.spreadsheetml.worksheet+xml">
        <DigestMethod Algorithm="http://www.w3.org/2001/04/xmlenc#sha256"/>
        <DigestValue>5frnPtj+xgzEZfVL9VN1hgMV+jLhRmelmsGj0itRMoo=</DigestValue>
      </Reference>
      <Reference URI="/xl/worksheets/sheet7.xml?ContentType=application/vnd.openxmlformats-officedocument.spreadsheetml.worksheet+xml">
        <DigestMethod Algorithm="http://www.w3.org/2001/04/xmlenc#sha256"/>
        <DigestValue>i9AuGc/GnakUBPvjS/hLwDVQBXscN0rGDK4NvTmtei4=</DigestValue>
      </Reference>
      <Reference URI="/xl/worksheets/sheet8.xml?ContentType=application/vnd.openxmlformats-officedocument.spreadsheetml.worksheet+xml">
        <DigestMethod Algorithm="http://www.w3.org/2001/04/xmlenc#sha256"/>
        <DigestValue>YH5RzZy/u8a6DD2nwKtMHXHZbNcS+dSydWEHD61B/M4=</DigestValue>
      </Reference>
      <Reference URI="/xl/worksheets/sheet9.xml?ContentType=application/vnd.openxmlformats-officedocument.spreadsheetml.worksheet+xml">
        <DigestMethod Algorithm="http://www.w3.org/2001/04/xmlenc#sha256"/>
        <DigestValue>SQhoXxv+swHmsyhp8ek4O3+ez8kd8dCDh2nPP1mxhfc=</DigestValue>
      </Reference>
    </Manifest>
    <SignatureProperties>
      <SignatureProperty Id="idSignatureTime" Target="#idPackageSignature">
        <mdssi:SignatureTime xmlns:mdssi="http://schemas.openxmlformats.org/package/2006/digital-signature">
          <mdssi:Format>YYYY-MM-DDThh:mm:ssTZD</mdssi:Format>
          <mdssi:Value>2024-03-27T15:17:16Z</mdssi:Value>
        </mdssi:SignatureTime>
      </SignatureProperty>
    </SignatureProperties>
  </Object>
  <Object Id="idOfficeObject">
    <SignatureProperties>
      <SignatureProperty Id="idOfficeV1Details" Target="#idPackageSignature">
        <SignatureInfoV1 xmlns="http://schemas.microsoft.com/office/2006/digsig">
          <SetupID>{836A80D6-54BF-483D-8CE8-4496951111B2}</SetupID>
          <SignatureText>Bernardo Algorta</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2024-03-27T15:17:16Z</xd:SigningTime>
          <xd:SigningCertificate>
            <xd:Cert>
              <xd:CertDigest>
                <DigestMethod Algorithm="http://www.w3.org/2001/04/xmlenc#sha256"/>
                <DigestValue>O+rWpfnxZlQHcBC08OhAL72eGEVwqmnsurOftOpgGLY=</DigestValue>
              </xd:CertDigest>
              <xd:IssuerSerial>
                <X509IssuerName>C=PY, O=DOCUMENTA S.A., CN=CA-DOCUMENTA S.A., SERIALNUMBER=RUC 80050172-1</X509IssuerName>
                <X509SerialNumber>8708420066571497642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BmFgAAOwsAACBFTUYAAAEAdBoAAKI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gAAAAFAAAANAEAABUAAAD4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ISAAAADAAAAAEAAAAeAAAAGAAAAPgAAAAFAAAANQEAABYAAAAlAAAADAAAAAEAAABUAAAAhAAAAPkAAAAFAAAAMwEAABUAAAABAAAAVVWPQSa0j0H5AAAABQAAAAkAAABMAAAAAAAAAAAAAAAAAAAA//////////9gAAAAMgA3AC8AMwAvADIAMAAyADQ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BVVY9BJrSP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MUAAABWAAAALQAAADsAAACZ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MYAAABXAAAAJQAAAAwAAAAEAAAAVAAAAKwAAAAuAAAAOwAAAMQAAABWAAAAAQAAAFVVj0EmtI9BLgAAADsAAAAQAAAATAAAAAAAAAAAAAAAAAAAAP//////////bAAAAEIAZQByAG4AYQByAGQAbwAgAEEAbABnAG8AcgB0AGEACwAAAAoAAAAHAAAACwAAAAoAAAAHAAAADAAAAAwAAAAFAAAADQAAAAUAAAAMAAAADAAAAAcAAAAH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cAAAAYAAAABQAAAAAAAAD///8AAAAAACUAAAAMAAAABQAAAEwAAABkAAAACwAAAHYAAAA0AQAAhgAAAAsAAAB2AAAAKgEAABEAAAAhAPAAAAAAAAAAAAAAAIA/AAAAAAAAAAAAAIA/AAAAAAAAAAAAAAAAAAAAAAAAAAAAAAAAAAAAAAAAAAAlAAAADAAAAAAAAIAoAAAADAAAAAUAAAAlAAAADAAAAAEAAAAYAAAADAAAAAAAAAISAAAADAAAAAEAAAAeAAAAGAAAAAsAAAB2AAAANQEAAIcAAAAlAAAADAAAAAEAAABUAAAAnAAAAAwAAAB2AAAAXwAAAIYAAAABAAAAVVWPQSa0j0EMAAAAdgAAAA0AAABMAAAAAAAAAAAAAAAAAAAA//////////9oAAAAUgBlAHAAcgBlAHMAZQBuAHQAYQBuAHQAZQAAAAgAAAAHAAAACAAAAAUAAAAHAAAABgAAAAcAAAAHAAAABAAAAAcAAAAHAAAABAAAAAcAAABLAAAAQAAAADAAAAAFAAAAIAAAAAEAAAABAAAAEAAAAAAAAAAAAAAAQAEAAKAAAAAAAAAAAAAAAEABAACgAAAAJQAAAAwAAAACAAAAJwAAABgAAAAFAAAAAAAAAP///wAAAAAAJQAAAAwAAAAFAAAATAAAAGQAAAALAAAAiwAAABYBAACbAAAACwAAAIsAAAAMAQAAEQAAACEA8AAAAAAAAAAAAAAAgD8AAAAAAAAAAAAAgD8AAAAAAAAAAAAAAAAAAAAAAAAAAAAAAAAAAAAAAAAAACUAAAAMAAAAAAAAgCgAAAAMAAAABQAAACUAAAAMAAAAAQAAABgAAAAMAAAAAAAAAhIAAAAMAAAAAQAAABYAAAAMAAAAAAAAAFQAAAAwAQAADAAAAIsAAAAVAQAAmwAAAAEAAABVVY9BJrSPQQwAAACLAAAAJgAAAEwAAAAEAAAACwAAAIsAAAAXAQAAnAAAAJgAAABGAGkAcgBtAGEAZABvACAAcABvAHIAOgAgAEIARQBSAE4AQQBSAEQATwAgAEoATwBTAEUAIABBAEwARwBPAFIAVABBACAAUgBFAFkABgAAAAMAAAAFAAAACwAAAAcAAAAIAAAACAAAAAQAAAAIAAAACAAAAAUAAAADAAAABAAAAAcAAAAHAAAACAAAAAoAAAAIAAAACAAAAAkAAAAKAAAABAAAAAUAAAAKAAAABwAAAAcAAAAEAAAACAAAAAYAAAAJAAAACgAAAAgAAAAHAAAACAAAAAQAAAAIAAAABwAAAAcAAAAWAAAADAAAAAAAAAAlAAAADAAAAAIAAAAOAAAAFAAAAAAAAAAQAAAAFAAAAA==</Object>
  <Object Id="idInvalidSigLnImg">AQAAAGwAAAAAAAAAAAAAAD8BAACfAAAAAAAAAAAAAABmFgAAOwsAACBFTUYAAAEArB4AAKgAAAAGAAAAAAAAAAAAAAAAAAAAgAcAADgEAABYAQAAwgAAAAAAAAAAAAAAAAAAAMA/BQDQ9Q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sAAAAEAAAAHgAAABcAAAALAAAABAAAABQAAAAUAAAAIQDwAAAAAAAAAAAAAACAPwAAAAAAAAAAAACAPwAAAAAAAAAAAAAAAAAAAAAAAAAAAAAAAAAAAAAAAAAAJQAAAAwAAAAAAACAKAAAAAwAAAABAAAAUAAAAHQDAAANAAAABQAAABwAAAAUAAAADQAAAAUAAAAAAAAAAAAAABAAAAAQAAAATAAAACgAAAB0AAAAAAMAAAAAAAAAAAAAEAAAACgAAAAQAAAAEAAAAAEAGAAAAAAAAAAAAAAAAAAAAAAAAAAAAAAAAAAAAAAAAAAAAAAAAAAAAAAQHEYtTcEbL3YAAAAAAAAAAAAAAAAAAAAAAAAMFjcWJ2IAAAAAAAAAAAAAAAAAAAAbL3YyVdYyVdYSIFAAAAAAAAAAAAAAAAAMFjcwUs4OGT6CwupfhK1fhK1fhK1Qb5IHCxotTsQyVdYwU9ANFzkdKDQkM0MMFjcwUs4iO5QAAABfhK2u2PGCwurN5/eCwupxf4gMFTQwUs4yVdYwUs4MFjcMFjcwUs4vUMkHCxoAAABfhK2Cwur///////////////+Hh4cKEi0tTcEyVdYwUs4wUs4yVdYOGT4wQlcAAABfhK3M5vb///////////////////9aWloGCxsvUMkyVdYyVdYjPZkBAgJGYYAAAABfhK2Cwur///+xfUqxfUqod0ZdXV0GCxslQKEyVdYyVdYyVdYyVdYhOY8CBAoAAABfhK3M5vb///////////9CQkIRHksvUcsyVdYyVdYaLXEIDiMiOpIyVdYrSroMFTRfhK2Cwur////q9fyCwuoPFhssTL8yVdYtTsQRHUk2NjaxsbE/Pz8KEi0bL3YHDSBfhK3M5vb///+CwuqCwupBYnYLEy8aLXEICxJ1dXX5+fn///////+er7ozR10AAABfhK2Cwur///+CwuqCwuqCwupgj62NjY3b29v///////////////+CwupfhK0AAABfhK3M5vb////q9fyCwuqCwurc7vn////////////////////////T6fhfhK0AAABfhK2Cwur///////////////////////////////////////////+CwupfhK0AAABfhK2u2PGCwurN5/eCwurN5/eCwurN5/eCwurN5/eCwurN5/eCwuqz2vJfhK0AAACCwupfhK1fhK1fhK1fhK1fhK1fhK1fhK1fhK1fhK1fhK1fhK1fhK1fhK2CwuoAAAAAAAAAAAAAAAAAAAAAAAAAAAAAAAAAAAAAAAAAAAAAAAAAAAAAAAAAAAAAAAAAAAAnAAAAGAAAAAEAAAAAAAAA////AAAAAAAlAAAADAAAAAEAAABMAAAAZAAAACoAAAAFAAAAhAAAABUAAAAqAAAABQAAAFs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ISAAAADAAAAAEAAAAeAAAAGAAAACoAAAAFAAAAhQAAABYAAAAlAAAADAAAAAEAAABUAAAAqAAAACsAAAAFAAAAgwAAABUAAAABAAAAVVWPQSa0j0ErAAAABQAAAA8AAABMAAAAAAAAAAAAAAAAAAAA//////////9sAAAARgBpAHIAbQBhACAAbgBvACAAdgDhAGwAaQBkAGEAAAAGAAAAAwAAAAUAAAALAAAABwAAAAQAAAAHAAAACAAAAAQAAAAGAAAABwAAAAMAAAADAAAACA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hIAAAAMAAAAAQAAABYAAAAMAAAACAAAAFQAAABUAAAADAAAADcAAAAgAAAAWgAAAAEAAABVVY9BJrSPQQwAAABbAAAAAQAAAEwAAAAEAAAACwAAADcAAAAiAAAAWwAAAFAAAABYAAAAFQAAABYAAAAMAAAAAAAAACUAAAAMAAAAAgAAACcAAAAYAAAABAAAAAAAAAD///8AAAAAACUAAAAMAAAABAAAAEwAAABkAAAALQAAACAAAAA0AQAAWgAAAC0AAAAgAAAACAEAADsAAAAhAPAAAAAAAAAAAAAAAIA/AAAAAAAAAAAAAIA/AAAAAAAAAAAAAAAAAAAAAAAAAAAAAAAAAAAAAAAAAAAlAAAADAAAAAAAAIAoAAAADAAAAAQAAAAnAAAAGAAAAAQAAAAAAAAA////AAAAAAAlAAAADAAAAAQAAABMAAAAZAAAAC0AAAAgAAAANAEAAFYAAAAtAAAAIAAAAAgBAAA3AAAAIQDwAAAAAAAAAAAAAACAPwAAAAAAAAAAAACAPwAAAAAAAAAAAAAAAAAAAAAAAAAAAAAAAAAAAAAAAAAAJQAAAAwAAAAAAACAKAAAAAwAAAAEAAAAJwAAABgAAAAEAAAAAAAAAP///wAAAAAAJQAAAAwAAAAEAAAATAAAAGQAAAAtAAAAOwAAAMUAAABWAAAALQAAADsAAACZ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CEgAAAAwAAAABAAAAHgAAABgAAAAtAAAAOwAAAMYAAABXAAAAJQAAAAwAAAAEAAAAVAAAAKwAAAAuAAAAOwAAAMQAAABWAAAAAQAAAFVVj0EmtI9BLgAAADsAAAAQAAAATAAAAAAAAAAAAAAAAAAAAP//////////bAAAAEIAZQByAG4AYQByAGQAbwAgAEEAbABnAG8AcgB0AGEACwAAAAoAAAAHAAAACwAAAAoAAAAHAAAADAAAAAwAAAAFAAAADQAAAAUAAAAMAAAADAAAAAcAAAAHAAAACgAAAEsAAABAAAAAMAAAAAUAAAAgAAAAAQAAAAEAAAAQAAAAAAAAAAAAAABAAQAAoAAAAAAAAAAAAAAAQAEAAKAAAAAlAAAADAAAAAIAAAAnAAAAGAAAAAUAAAAAAAAA////AAAAAAAlAAAADAAAAAUAAABMAAAAZAAAAAAAAABhAAAAPwEAAJsAAAAAAAAAYQAAAEABAAA7AAAAIQDwAAAAAAAAAAAAAACAPwAAAAAAAAAAAACAPwAAAAAAAAAAAAAAAAAAAAAAAAAAAAAAAAAAAAAAAAAAJQAAAAwAAAAAAACAKAAAAAwAAAAFAAAAJwAAABgAAAAFAAAAAAAAAP///wAAAAAAJQAAAAwAAAAFAAAATAAAAGQAAAALAAAAYQAAADQBAABxAAAACwAAAGEAAAAqAQAAEQAAACEA8AAAAAAAAAAAAAAAgD8AAAAAAAAAAAAAgD8AAAAAAAAAAAAAAAAAAAAAAAAAAAAAAAAAAAAAAAAAACUAAAAMAAAAAAAAgCgAAAAMAAAABQAAACcAAAAYAAAABQAAAAAAAAD///8AAAAAACUAAAAMAAAABQAAAEwAAABkAAAACwAAAHYAAAA0AQAAhgAAAAsAAAB2AAAAKgEAABEAAAAhAPAAAAAAAAAAAAAAAIA/AAAAAAAAAAAAAIA/AAAAAAAAAAAAAAAAAAAAAAAAAAAAAAAAAAAAAAAAAAAlAAAADAAAAAAAAIAoAAAADAAAAAUAAAAlAAAADAAAAAEAAAAYAAAADAAAAAAAAAISAAAADAAAAAEAAAAeAAAAGAAAAAsAAAB2AAAANQEAAIcAAAAlAAAADAAAAAEAAABUAAAAnAAAAAwAAAB2AAAAXwAAAIYAAAABAAAAVVWPQSa0j0EMAAAAdgAAAA0AAABMAAAAAAAAAAAAAAAAAAAA//////////9oAAAAUgBlAHAAcgBlAHMAZQBuAHQAYQBuAHQAZQAAAAgAAAAHAAAACAAAAAUAAAAHAAAABgAAAAcAAAAHAAAABAAAAAcAAAAHAAAABAAAAAcAAABLAAAAQAAAADAAAAAFAAAAIAAAAAEAAAABAAAAEAAAAAAAAAAAAAAAQAEAAKAAAAAAAAAAAAAAAEABAACgAAAAJQAAAAwAAAACAAAAJwAAABgAAAAFAAAAAAAAAP///wAAAAAAJQAAAAwAAAAFAAAATAAAAGQAAAALAAAAiwAAABYBAACbAAAACwAAAIsAAAAMAQAAEQAAACEA8AAAAAAAAAAAAAAAgD8AAAAAAAAAAAAAgD8AAAAAAAAAAAAAAAAAAAAAAAAAAAAAAAAAAAAAAAAAACUAAAAMAAAAAAAAgCgAAAAMAAAABQAAACUAAAAMAAAAAQAAABgAAAAMAAAAAAAAAhIAAAAMAAAAAQAAABYAAAAMAAAAAAAAAFQAAAAwAQAADAAAAIsAAAAVAQAAmwAAAAEAAABVVY9BJrSPQQwAAACLAAAAJgAAAEwAAAAEAAAACwAAAIsAAAAXAQAAnAAAAJgAAABGAGkAcgBtAGEAZABvACAAcABvAHIAOgAgAEIARQBSAE4AQQBSAEQATwAgAEoATwBTAEUAIABBAEwARwBPAFIAVABBACAAUgBFAFkABgAAAAMAAAAFAAAACwAAAAcAAAAIAAAACAAAAAQAAAAIAAAACAAAAAUAAAADAAAABAAAAAcAAAAHAAAACAAAAAoAAAAIAAAACAAAAAkAAAAKAAAABAAAAAUAAAAKAAAABwAAAAcAAAAEAAAACAAAAAYAAAAJAAAACgAAAAgAAAAHAAAACAAAAAQAAAAIAAAABwAAAAcAAAAWAAAADAAAAAAAAAAlAAAADAAAAAIAAAAOAAAAFAAAAAAAAAAQAAAAFAAAAA==</Object>
</Signature>
</file>

<file path=_xmlsignatures/sig4.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7lhhh2dTC6ZcUH2NdZOFkr7vo+lX+UdA5i8dGIO6Sm0=</DigestValue>
    </Reference>
    <Reference Type="http://www.w3.org/2000/09/xmldsig#Object" URI="#idOfficeObject">
      <DigestMethod Algorithm="http://www.w3.org/2001/04/xmlenc#sha256"/>
      <DigestValue>BYGN624Yga7xlbakrFXprtRQgu5/VCicJFHNYMgEITo=</DigestValue>
    </Reference>
    <Reference Type="http://uri.etsi.org/01903#SignedProperties" URI="#idSignedProperties">
      <Transforms>
        <Transform Algorithm="http://www.w3.org/TR/2001/REC-xml-c14n-20010315"/>
      </Transforms>
      <DigestMethod Algorithm="http://www.w3.org/2001/04/xmlenc#sha256"/>
      <DigestValue>yhZP5UEGa6HjHZFG8Lk/RYAiHf3ghia5rnfxHszfAwE=</DigestValue>
    </Reference>
    <Reference Type="http://www.w3.org/2000/09/xmldsig#Object" URI="#idValidSigLnImg">
      <DigestMethod Algorithm="http://www.w3.org/2001/04/xmlenc#sha256"/>
      <DigestValue>tT114bkvsYvNHfXg65x2jjSgvO2R4DfNzSLQwmsGgxw=</DigestValue>
    </Reference>
    <Reference Type="http://www.w3.org/2000/09/xmldsig#Object" URI="#idInvalidSigLnImg">
      <DigestMethod Algorithm="http://www.w3.org/2001/04/xmlenc#sha256"/>
      <DigestValue>l2kGcNgrpN7TSTHHMiuVBhvalytJ37NOuvAxrTrI54c=</DigestValue>
    </Reference>
  </SignedInfo>
  <SignatureValue>qCJlLeOAmlk3/GEGIxn/qj2XJQkwI3zdzchx+75cXRIsL72An/kZwqr7PZaijij9ZXT3yYkfNhIu
adQDki5PADWzWFyIpH8h4zTc5mDZfGL5OLTQz2e9YyIMp+U+Osl0EVf8DAP9h5pBLoNevJ4Nw9Jj
d3ehgpYmJvh2eJtUAtyOi4M2Q0AXAEysTvIgSC/urVDtEFAo35kzRy5/ELSgzL97QVX+CMdZWYOE
eFhMnsBZ/pb1UXTsiE04I4BwNkIskz+RtMmbyKLAdu7s4RzD1of1FIza20rJjhDc1GGX8FQRqRVu
jPuh82xTwtUp1cgSZFBvt4Djr7LG9/bhz9g8Uw==</SignatureValue>
  <KeyInfo>
    <X509Data>
      <X509Certificate>MIIH8DCCBdigAwIBAgIIJePN5uK0NiswDQYJKoZIhvcNAQELBQAwWzEXMBUGA1UEBRMOUlVDIDgwMDUwMTcyLTExGjAYBgNVBAMTEUNBLURPQ1VNRU5UQSBTLkEuMRcwFQYDVQQKEw5ET0NVTUVOVEEgUy5BLjELMAkGA1UEBhMCUFkwHhcNMjIwMzMxMTkxOTQ2WhcNMjQwMzMwMTkyOTQ2WjCBkjELMAkGA1UEBhMCUFkxEDAOBgNVBAQMB1ZBWlFVRVoxETAPBgNVBAUTCENJNTUxMzg3MRQwEgYDVQQqDAtWSUNUT1IgSFVHTzEXMBUGA1UECgwOUEVSU09OQSBGSVNJQ0ExETAPBgNVBAsMCEZJUk1BIEYyMRwwGgYDVQQDDBNWSUNUT1IgSFVHTyBWQVpRVUVaMIIBIjANBgkqhkiG9w0BAQEFAAOCAQ8AMIIBCgKCAQEAwe2yl8MPReEk6Wp/yEHJgsgllRDgKcDe/PaA7bsAVctuKUnWPoJf0dqIrdMo/KyK+Y/mOO1uI0hT6pB1+Llt09et8l6WpxvBxA8+Py56EWpDZ650R6AMy9BlFoFhPd0AGkYpvDtFGp1vXRqnCuJBv4vUzOBJn7rXJrhRoI0bsSUM8aEEVS1ME0diMZUnrLv3eZvahM6xvuM48NCPSujv+2ZHNjW0mGQ/IZpMkwlMOlT7SWuj7aZ6Hu5PDUG7zMvA8ANeaNGbxpS3qIKmFbLNd395YM59ACNm34hKRdkkxen6OhHgw8J9MeHNTVo04VmEgZpC2NmNRj7ICy4Y6toXNwIDAQABo4IDfjCCA3owDAYDVR0TAQH/BAIwADAOBgNVHQ8BAf8EBAMCBeAwKgYDVR0lAQH/BCAwHgYIKwYBBQUHAwEGCCsGAQUFBwMCBggrBgEFBQcDBDAdBgNVHQ4EFgQUPdH9ezJmrc+YYkXHaW22jS/chokwgZcGCCsGAQUFBwEBBIGKMIGHMDoGCCsGAQUFBzABhi5odHRwczovL3d3dy5kb2N1bWVudGEuY29tLnB5L2Zpcm1hZGlnaXRhbC9vc2NwMEkGCCsGAQUFBzAChj1odHRwczovL3d3dy5kb2N1bWVudGEuY29tLnB5L2Zpcm1hZGlnaXRhbC9kZXNjYXJnYXMvY2Fkb2MuY3J0MB8GA1UdIwQYMBaAFEAmrCZcYo/G9QJU5I3BGibW7qWyME8GA1UdHwRIMEYwRKBCoECGPmh0dHBzOi8vd3d3LmRvY3VtZW50YS5jb20ucHkvZmlybWFkaWdpdGFsL2Rlc2Nhcmdhcy9jcmxkb2MuY3JsMCIGA1UdEQQbMBmBF3ZpY3RvckBncnVwb3ZhenF1ZXouY29tMIIB3QYDVR0gBIIB1DCCAdAwggHMBg4rBgEEAYL5OwEBAQYBATCCAbgwPwYIKwYBBQUHAgEWM2h0dHBzOi8vd3d3LmRvY3VtZW50YS5jb20ucHkvZmlybWFkaWdpdGFsL2Rlc2NhcmdhczCBwAYIKwYBBQUHAgIwgbMagbBFc3RlIGVzIHVuIGNlcnRpZmljYWRvIGRlIHBlcnNvbmEgZu1zaWNhIGN1eWEgY2xhdmUgcHJpdmFkYSBlc3ThIGNvbnRlbmlkYSBlbiB1biBt82R1bG8gZGUgaGFyZHdhcmUgc2VndXJvIHkgc3UgZmluYWxpZGFkIGVzIGF1dGVudGljYXIgYSBzdSB0aXR1bGFyIG8gZ2VuZXJhciBmaXJtYXMgZGlnaXRhbGVzLjCBsQYIKwYBBQUHAgIwgaQagaFUaGlzIGlzIGFuIGVuZCB1c2VyIGNlcnRpZmljYXRlIHdob3NlIHByaXZhdGUga2V5IGlzIGVtYmVkZGVkIHdpdGhpbiBhIHNlY3VyZSBoYXJkd2FyZSBtb2R1bGUgdGhhdCBhaW1zIHRvIGF1dGhlbnRpY2F0ZSBpdHMgb3duZXIgb3IgZ2VuZXJhdGUgZGlnaXRhbCBzaWduYXR1cmVzLjANBgkqhkiG9w0BAQsFAAOCAgEAi4F4TCvRQr/KXKEgkPwxGf8zh/Y42KuXqP9BnOTZb145BAXQDCWQW817iHbQ346URzGd8H9oeOCTcByCyer3tOCI/8xdjkgY5hHhfTrMSeTl629m50g4Jl0PD0xySfExDANRLQUP07qd/V9eaJrvTGJEG1YfI0KJmDL+SgciQWlFKm/iCZTSh+YN0Rd7kGbxTKqWaq87/uRBEwNF9MselMDrIqAX/Vs2JAYmiq/Zyo+Jj4iEFKFipDe32SQ/7Fi9eSiBF/+iaGgktr8R54RBO87mTne95cXNBFbLjBP1ceCwujG/+wubu6px7vogQpb8bMoU6kUvPPVwZ8f3Ts3EhDjMEm3uVIGcL/UxYxAP2k1YDhqs8RjZIsVos57kwhe2S5BS0szC8mG2Zard2YgSPRGVel2NQ7WfmvZWURM4HtEUQZ1KVplkoyYjHRrl1N6pIeRkd6af+TgrKAbL/UXS1SiHHtvIAEynjqar9d/tgV3hZCeKOUxYXKD+DzfYH2Ta6GtU0yolVCNfc9VZaPe++YNdnD/9Uj9suUjRtVprB4CwZIimn3QZgsRltxZyYwGEjsbij0JN5NTY7RRtxEZy3qRxGeDzrVTS9pzfu4wVWVuJx34enhCwc8tYeXl9cDQHqhTRgSsATJRlyMNtWHvh0y7HHfFGhtwm/ABlRzku0I8=</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eVIw6n+nkEWE5etxbcngAjWXjGUjHqoRvUCaw6de+HU=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KlXKUmgX03w8ORZMSZ5hdcl3AeAQ8GzwZ7WMfrgRA88=</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TpayDqGu/CfscYRVUSIyZU+f4oopdqUu4wsA0dvWBIU=</DigestValue>
      </Reference>
      <Reference URI="/xl/media/image3.emf?ContentType=image/x-emf">
        <DigestMethod Algorithm="http://www.w3.org/2001/04/xmlenc#sha256"/>
        <DigestValue>ADHRYrJiXZ5Txz+UEfwXw63STqw54gAHYzZ0Oh8yU5w=</DigestValue>
      </Reference>
      <Reference URI="/xl/media/image4.emf?ContentType=image/x-emf">
        <DigestMethod Algorithm="http://www.w3.org/2001/04/xmlenc#sha256"/>
        <DigestValue>0mKFdsqt+xcth2xWIhJ1XVDECF+WAq11MEpBmMS0S0U=</DigestValue>
      </Reference>
      <Reference URI="/xl/media/image5.emf?ContentType=image/x-emf">
        <DigestMethod Algorithm="http://www.w3.org/2001/04/xmlenc#sha256"/>
        <DigestValue>vFpmodDnacmNv9cPmfB8I1UDo9tlRUVi1rf7Rsp4lvQ=</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7K4sgryo6DOdOQxs6QJ8Wl9ol4aHB/RnXLmf7Hb9iww=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TtoFd/ldoSbpPhLw5qbViIMI/urRMR10rP337PgMNzo=</DigestValue>
      </Reference>
      <Reference URI="/xl/styles.xml?ContentType=application/vnd.openxmlformats-officedocument.spreadsheetml.styles+xml">
        <DigestMethod Algorithm="http://www.w3.org/2001/04/xmlenc#sha256"/>
        <DigestValue>uhI1l9JSKnAm8GWPFM04PnIiFdQGk/2h7HnXX3d45Mg=</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d8vck8gDOikUg9tmc7To1/GZzxzZQ6tIaYQc55IhiFc=</DigestValue>
      </Reference>
      <Reference URI="/xl/workbook.xml?ContentType=application/vnd.ms-excel.sheet.macroEnabled.main+xml">
        <DigestMethod Algorithm="http://www.w3.org/2001/04/xmlenc#sha256"/>
        <DigestValue>VWBNYUjWLldZSKK6R1pnwYgsn8V30Y3ADlcFxy2hHCY=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2ak/sULKbY4gT+T6Xpw8xFAJdSqZ+Dx7vydXuEPWojg=</DigestValue>
      </Reference>
      <Reference URI="/xl/worksheets/sheet10.xml?ContentType=application/vnd.openxmlformats-officedocument.spreadsheetml.worksheet+xml">
        <DigestMethod Algorithm="http://www.w3.org/2001/04/xmlenc#sha256"/>
        <DigestValue>zM4vSKXrfvrorNljCgzc86BkLhkWr1Em1zAmVq9Qpbk=</DigestValue>
      </Reference>
      <Reference URI="/xl/worksheets/sheet11.xml?ContentType=application/vnd.openxmlformats-officedocument.spreadsheetml.worksheet+xml">
        <DigestMethod Algorithm="http://www.w3.org/2001/04/xmlenc#sha256"/>
        <DigestValue>1rB78FECF3Zj2wBHMNCUiQ9mCtEneNLOEXKth7FO7Is=</DigestValue>
      </Reference>
      <Reference URI="/xl/worksheets/sheet12.xml?ContentType=application/vnd.openxmlformats-officedocument.spreadsheetml.worksheet+xml">
        <DigestMethod Algorithm="http://www.w3.org/2001/04/xmlenc#sha256"/>
        <DigestValue>pSoigmcQZulM4Uvs2ouLSA8IjTPupoI6g5ZeKfainLs=</DigestValue>
      </Reference>
      <Reference URI="/xl/worksheets/sheet13.xml?ContentType=application/vnd.openxmlformats-officedocument.spreadsheetml.worksheet+xml">
        <DigestMethod Algorithm="http://www.w3.org/2001/04/xmlenc#sha256"/>
        <DigestValue>+zYDu3X7bSuCu9DJYDLH+HN89ctdJyB8mzREIqLEMlo=</DigestValue>
      </Reference>
      <Reference URI="/xl/worksheets/sheet14.xml?ContentType=application/vnd.openxmlformats-officedocument.spreadsheetml.worksheet+xml">
        <DigestMethod Algorithm="http://www.w3.org/2001/04/xmlenc#sha256"/>
        <DigestValue>r9LKoacK+DyLKr42s17GPqkxFe+HlbE3x+gklzgmn/c=</DigestValue>
      </Reference>
      <Reference URI="/xl/worksheets/sheet15.xml?ContentType=application/vnd.openxmlformats-officedocument.spreadsheetml.worksheet+xml">
        <DigestMethod Algorithm="http://www.w3.org/2001/04/xmlenc#sha256"/>
        <DigestValue>AaRJwblvi98lmZXH4ynSPXVq4W8ZDmgdFaCPpILwV50=</DigestValue>
      </Reference>
      <Reference URI="/xl/worksheets/sheet16.xml?ContentType=application/vnd.openxmlformats-officedocument.spreadsheetml.worksheet+xml">
        <DigestMethod Algorithm="http://www.w3.org/2001/04/xmlenc#sha256"/>
        <DigestValue>f2Rkq5T7wX4ASvHVmoSU4IWbVj2E//Q+tI1VoNOx1Is=</DigestValue>
      </Reference>
      <Reference URI="/xl/worksheets/sheet17.xml?ContentType=application/vnd.openxmlformats-officedocument.spreadsheetml.worksheet+xml">
        <DigestMethod Algorithm="http://www.w3.org/2001/04/xmlenc#sha256"/>
        <DigestValue>f41em7/TYTW8cKMwUTHdp6ugXHW97dKaB7mVPTfLQbM=</DigestValue>
      </Reference>
      <Reference URI="/xl/worksheets/sheet18.xml?ContentType=application/vnd.openxmlformats-officedocument.spreadsheetml.worksheet+xml">
        <DigestMethod Algorithm="http://www.w3.org/2001/04/xmlenc#sha256"/>
        <DigestValue>c2CA4zlMWFbNNAxAjQc9SPQmujRhvymA78roxq8T5Vs=</DigestValue>
      </Reference>
      <Reference URI="/xl/worksheets/sheet19.xml?ContentType=application/vnd.openxmlformats-officedocument.spreadsheetml.worksheet+xml">
        <DigestMethod Algorithm="http://www.w3.org/2001/04/xmlenc#sha256"/>
        <DigestValue>B4+cUiFWpj+XdO0jnd4c93ZpLJdV8yjGax7ahdvzBcA=</DigestValue>
      </Reference>
      <Reference URI="/xl/worksheets/sheet2.xml?ContentType=application/vnd.openxmlformats-officedocument.spreadsheetml.worksheet+xml">
        <DigestMethod Algorithm="http://www.w3.org/2001/04/xmlenc#sha256"/>
        <DigestValue>Rm1aBcfzsGA8OPfC3KayTGVG/InmvpzG7iAamiaNEwI=</DigestValue>
      </Reference>
      <Reference URI="/xl/worksheets/sheet20.xml?ContentType=application/vnd.openxmlformats-officedocument.spreadsheetml.worksheet+xml">
        <DigestMethod Algorithm="http://www.w3.org/2001/04/xmlenc#sha256"/>
        <DigestValue>l0ZOibZ4pGF4ucsVEUzabtTQGMvn8THzWcooFkLPGV4=</DigestValue>
      </Reference>
      <Reference URI="/xl/worksheets/sheet21.xml?ContentType=application/vnd.openxmlformats-officedocument.spreadsheetml.worksheet+xml">
        <DigestMethod Algorithm="http://www.w3.org/2001/04/xmlenc#sha256"/>
        <DigestValue>GbWaCMotjH0q0GpdNH6MD6mbVfFYokzvEoWbdARpFJ0=</DigestValue>
      </Reference>
      <Reference URI="/xl/worksheets/sheet22.xml?ContentType=application/vnd.openxmlformats-officedocument.spreadsheetml.worksheet+xml">
        <DigestMethod Algorithm="http://www.w3.org/2001/04/xmlenc#sha256"/>
        <DigestValue>7Pe/Tv4F/hVfjKMNYf1cvr4PS9vanxqzWJhF+QkEFoA=</DigestValue>
      </Reference>
      <Reference URI="/xl/worksheets/sheet23.xml?ContentType=application/vnd.openxmlformats-officedocument.spreadsheetml.worksheet+xml">
        <DigestMethod Algorithm="http://www.w3.org/2001/04/xmlenc#sha256"/>
        <DigestValue>PQTZhJXtsuaGhNpu8DqBQMw+nk7jf1uAs4KB0aNCZ8s=</DigestValue>
      </Reference>
      <Reference URI="/xl/worksheets/sheet24.xml?ContentType=application/vnd.openxmlformats-officedocument.spreadsheetml.worksheet+xml">
        <DigestMethod Algorithm="http://www.w3.org/2001/04/xmlenc#sha256"/>
        <DigestValue>FRuvxcVFgMo+cSHscA7LloFBM0KIKl9C+XpY0Q7nlz4=</DigestValue>
      </Reference>
      <Reference URI="/xl/worksheets/sheet25.xml?ContentType=application/vnd.openxmlformats-officedocument.spreadsheetml.worksheet+xml">
        <DigestMethod Algorithm="http://www.w3.org/2001/04/xmlenc#sha256"/>
        <DigestValue>QRLIEqJvvH271tg0aSGUbwh+jTlZJLgzvXpRvjjbUJs=</DigestValue>
      </Reference>
      <Reference URI="/xl/worksheets/sheet26.xml?ContentType=application/vnd.openxmlformats-officedocument.spreadsheetml.worksheet+xml">
        <DigestMethod Algorithm="http://www.w3.org/2001/04/xmlenc#sha256"/>
        <DigestValue>A6PXfScit79K3JQxxrWS/MrU6tDA+EFwzQzOiWyMBLo=</DigestValue>
      </Reference>
      <Reference URI="/xl/worksheets/sheet27.xml?ContentType=application/vnd.openxmlformats-officedocument.spreadsheetml.worksheet+xml">
        <DigestMethod Algorithm="http://www.w3.org/2001/04/xmlenc#sha256"/>
        <DigestValue>bdRXuRI9V1mnvfEIA1PQoN2ra3kleh/EYvxQ8+u6ZBY=</DigestValue>
      </Reference>
      <Reference URI="/xl/worksheets/sheet28.xml?ContentType=application/vnd.openxmlformats-officedocument.spreadsheetml.worksheet+xml">
        <DigestMethod Algorithm="http://www.w3.org/2001/04/xmlenc#sha256"/>
        <DigestValue>VhrN/wdKzYUfir1Gr0TPotu9tiNDpxVbU61BsJJKODA=</DigestValue>
      </Reference>
      <Reference URI="/xl/worksheets/sheet29.xml?ContentType=application/vnd.openxmlformats-officedocument.spreadsheetml.worksheet+xml">
        <DigestMethod Algorithm="http://www.w3.org/2001/04/xmlenc#sha256"/>
        <DigestValue>0SsAdmz1dt0lnf9Uu15nMdYCsZyOuI27xD9hmRpdKxI=</DigestValue>
      </Reference>
      <Reference URI="/xl/worksheets/sheet3.xml?ContentType=application/vnd.openxmlformats-officedocument.spreadsheetml.worksheet+xml">
        <DigestMethod Algorithm="http://www.w3.org/2001/04/xmlenc#sha256"/>
        <DigestValue>aZn5yC6KDAj5Anl63XgQrJSErj0h4vYAntypkBO/l4o=</DigestValue>
      </Reference>
      <Reference URI="/xl/worksheets/sheet30.xml?ContentType=application/vnd.openxmlformats-officedocument.spreadsheetml.worksheet+xml">
        <DigestMethod Algorithm="http://www.w3.org/2001/04/xmlenc#sha256"/>
        <DigestValue>kKdIY0U7XMruSIjug+c4NymCKSt5u4VriVRGiy2/qEk=</DigestValue>
      </Reference>
      <Reference URI="/xl/worksheets/sheet31.xml?ContentType=application/vnd.openxmlformats-officedocument.spreadsheetml.worksheet+xml">
        <DigestMethod Algorithm="http://www.w3.org/2001/04/xmlenc#sha256"/>
        <DigestValue>FFIVleTxkBJrLw/ip0PrSXPQ1XNe1PL56nYp2e0VLXw=</DigestValue>
      </Reference>
      <Reference URI="/xl/worksheets/sheet32.xml?ContentType=application/vnd.openxmlformats-officedocument.spreadsheetml.worksheet+xml">
        <DigestMethod Algorithm="http://www.w3.org/2001/04/xmlenc#sha256"/>
        <DigestValue>DJhSmzr3jwTrBcfhr30Ia5Xk/XahOa9Uhs3blreZF/8=</DigestValue>
      </Reference>
      <Reference URI="/xl/worksheets/sheet33.xml?ContentType=application/vnd.openxmlformats-officedocument.spreadsheetml.worksheet+xml">
        <DigestMethod Algorithm="http://www.w3.org/2001/04/xmlenc#sha256"/>
        <DigestValue>IJjJoKXAzVSPm78oCfvT8HL0Uo5R2OSVxgeGYyaSMjU=</DigestValue>
      </Reference>
      <Reference URI="/xl/worksheets/sheet34.xml?ContentType=application/vnd.openxmlformats-officedocument.spreadsheetml.worksheet+xml">
        <DigestMethod Algorithm="http://www.w3.org/2001/04/xmlenc#sha256"/>
        <DigestValue>wt+p/iOLJ9gg/4yavHucISBlm/QxqtfADLZxzw7dApg=</DigestValue>
      </Reference>
      <Reference URI="/xl/worksheets/sheet35.xml?ContentType=application/vnd.openxmlformats-officedocument.spreadsheetml.worksheet+xml">
        <DigestMethod Algorithm="http://www.w3.org/2001/04/xmlenc#sha256"/>
        <DigestValue>00BSA3lC55hRT5QeuVYDCj1E/22rbTqDy85kK/yWuaU=</DigestValue>
      </Reference>
      <Reference URI="/xl/worksheets/sheet36.xml?ContentType=application/vnd.openxmlformats-officedocument.spreadsheetml.worksheet+xml">
        <DigestMethod Algorithm="http://www.w3.org/2001/04/xmlenc#sha256"/>
        <DigestValue>KzG1oH6+u1ieOhsLhlRrrTd+4jOwH8wGZcX7AxSPwwA=</DigestValue>
      </Reference>
      <Reference URI="/xl/worksheets/sheet37.xml?ContentType=application/vnd.openxmlformats-officedocument.spreadsheetml.worksheet+xml">
        <DigestMethod Algorithm="http://www.w3.org/2001/04/xmlenc#sha256"/>
        <DigestValue>+iFQBqiH+aqu/70W6kugYYL/wH0Whwx/oWP5XH+qb/k=</DigestValue>
      </Reference>
      <Reference URI="/xl/worksheets/sheet38.xml?ContentType=application/vnd.openxmlformats-officedocument.spreadsheetml.worksheet+xml">
        <DigestMethod Algorithm="http://www.w3.org/2001/04/xmlenc#sha256"/>
        <DigestValue>aNPf9FHHpXx51S5PQnALPZ16BfVUDsEOuzecuQwhjNs=</DigestValue>
      </Reference>
      <Reference URI="/xl/worksheets/sheet39.xml?ContentType=application/vnd.openxmlformats-officedocument.spreadsheetml.worksheet+xml">
        <DigestMethod Algorithm="http://www.w3.org/2001/04/xmlenc#sha256"/>
        <DigestValue>2aWafDH549oLKvEArJBfmUVnVjt853Duh/UO34/4Voo=</DigestValue>
      </Reference>
      <Reference URI="/xl/worksheets/sheet4.xml?ContentType=application/vnd.openxmlformats-officedocument.spreadsheetml.worksheet+xml">
        <DigestMethod Algorithm="http://www.w3.org/2001/04/xmlenc#sha256"/>
        <DigestValue>VbZwaG02umkqw99b2D7qASxLAyqpQY+FSsG66+C51sI=</DigestValue>
      </Reference>
      <Reference URI="/xl/worksheets/sheet40.xml?ContentType=application/vnd.openxmlformats-officedocument.spreadsheetml.worksheet+xml">
        <DigestMethod Algorithm="http://www.w3.org/2001/04/xmlenc#sha256"/>
        <DigestValue>I70Oks+JSmJB/VOjU9Lq63tttr7uHs9h/X9ErtIjBFM=</DigestValue>
      </Reference>
      <Reference URI="/xl/worksheets/sheet41.xml?ContentType=application/vnd.openxmlformats-officedocument.spreadsheetml.worksheet+xml">
        <DigestMethod Algorithm="http://www.w3.org/2001/04/xmlenc#sha256"/>
        <DigestValue>H0egPtJVgI1l1bNoPlk7NVX9eRFX7zyoFJ0EKxynugk=</DigestValue>
      </Reference>
      <Reference URI="/xl/worksheets/sheet42.xml?ContentType=application/vnd.openxmlformats-officedocument.spreadsheetml.worksheet+xml">
        <DigestMethod Algorithm="http://www.w3.org/2001/04/xmlenc#sha256"/>
        <DigestValue>yYFhq2QwzDwptx4DijOr/xeBiiU6lv9ErnA23k845Sg=</DigestValue>
      </Reference>
      <Reference URI="/xl/worksheets/sheet43.xml?ContentType=application/vnd.openxmlformats-officedocument.spreadsheetml.worksheet+xml">
        <DigestMethod Algorithm="http://www.w3.org/2001/04/xmlenc#sha256"/>
        <DigestValue>iZH5Ly0Pz6nfD87xy7LZ9m1oCNeGzpjziZy5QpD0u5E=</DigestValue>
      </Reference>
      <Reference URI="/xl/worksheets/sheet44.xml?ContentType=application/vnd.openxmlformats-officedocument.spreadsheetml.worksheet+xml">
        <DigestMethod Algorithm="http://www.w3.org/2001/04/xmlenc#sha256"/>
        <DigestValue>ysWlHfn7ulwjANM63mlvbmpDyaM5GDrUxj/1cPexCr4=</DigestValue>
      </Reference>
      <Reference URI="/xl/worksheets/sheet45.xml?ContentType=application/vnd.openxmlformats-officedocument.spreadsheetml.worksheet+xml">
        <DigestMethod Algorithm="http://www.w3.org/2001/04/xmlenc#sha256"/>
        <DigestValue>ZCZyXH+xrLnz7TK3FIEaU7R114gLn3PA0iaQJbnF+s0=</DigestValue>
      </Reference>
      <Reference URI="/xl/worksheets/sheet46.xml?ContentType=application/vnd.openxmlformats-officedocument.spreadsheetml.worksheet+xml">
        <DigestMethod Algorithm="http://www.w3.org/2001/04/xmlenc#sha256"/>
        <DigestValue>Wq/23CEoyw7J8Pd0iUJdXwdt1NePTtpd+2i6J7uHQZU=</DigestValue>
      </Reference>
      <Reference URI="/xl/worksheets/sheet47.xml?ContentType=application/vnd.openxmlformats-officedocument.spreadsheetml.worksheet+xml">
        <DigestMethod Algorithm="http://www.w3.org/2001/04/xmlenc#sha256"/>
        <DigestValue>SJuqEfihXC5XlmdJo7D4tbqrSqWw5dzvWjegUW6j06M=</DigestValue>
      </Reference>
      <Reference URI="/xl/worksheets/sheet5.xml?ContentType=application/vnd.openxmlformats-officedocument.spreadsheetml.worksheet+xml">
        <DigestMethod Algorithm="http://www.w3.org/2001/04/xmlenc#sha256"/>
        <DigestValue>CDMFZdjNxMtC8Vxd761YiE9ZYGpQrD32e/hNOBtAGWI=</DigestValue>
      </Reference>
      <Reference URI="/xl/worksheets/sheet6.xml?ContentType=application/vnd.openxmlformats-officedocument.spreadsheetml.worksheet+xml">
        <DigestMethod Algorithm="http://www.w3.org/2001/04/xmlenc#sha256"/>
        <DigestValue>5frnPtj+xgzEZfVL9VN1hgMV+jLhRmelmsGj0itRMoo=</DigestValue>
      </Reference>
      <Reference URI="/xl/worksheets/sheet7.xml?ContentType=application/vnd.openxmlformats-officedocument.spreadsheetml.worksheet+xml">
        <DigestMethod Algorithm="http://www.w3.org/2001/04/xmlenc#sha256"/>
        <DigestValue>i9AuGc/GnakUBPvjS/hLwDVQBXscN0rGDK4NvTmtei4=</DigestValue>
      </Reference>
      <Reference URI="/xl/worksheets/sheet8.xml?ContentType=application/vnd.openxmlformats-officedocument.spreadsheetml.worksheet+xml">
        <DigestMethod Algorithm="http://www.w3.org/2001/04/xmlenc#sha256"/>
        <DigestValue>YH5RzZy/u8a6DD2nwKtMHXHZbNcS+dSydWEHD61B/M4=</DigestValue>
      </Reference>
      <Reference URI="/xl/worksheets/sheet9.xml?ContentType=application/vnd.openxmlformats-officedocument.spreadsheetml.worksheet+xml">
        <DigestMethod Algorithm="http://www.w3.org/2001/04/xmlenc#sha256"/>
        <DigestValue>SQhoXxv+swHmsyhp8ek4O3+ez8kd8dCDh2nPP1mxhfc=</DigestValue>
      </Reference>
    </Manifest>
    <SignatureProperties>
      <SignatureProperty Id="idSignatureTime" Target="#idPackageSignature">
        <mdssi:SignatureTime xmlns:mdssi="http://schemas.openxmlformats.org/package/2006/digital-signature">
          <mdssi:Format>YYYY-MM-DDThh:mm:ssTZD</mdssi:Format>
          <mdssi:Value>2024-03-27T15:21:23Z</mdssi:Value>
        </mdssi:SignatureTime>
      </SignatureProperty>
    </SignatureProperties>
  </Object>
  <Object Id="idOfficeObject">
    <SignatureProperties>
      <SignatureProperty Id="idOfficeV1Details" Target="#idPackageSignature">
        <SignatureInfoV1 xmlns="http://schemas.microsoft.com/office/2006/digsig">
          <SetupID>{8E74F8C3-CCD7-4D34-AA5F-54271A2B76EF}</SetupID>
          <SignatureText>Victor Hugo Vázquez</SignatureText>
          <SignatureImage/>
          <SignatureComments/>
          <WindowsVersion>10.0</WindowsVersion>
          <OfficeVersion>16.0.17425/26</OfficeVersion>
          <ApplicationVersion>16.0.17425</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2024-03-27T15:21:23Z</xd:SigningTime>
          <xd:SigningCertificate>
            <xd:Cert>
              <xd:CertDigest>
                <DigestMethod Algorithm="http://www.w3.org/2001/04/xmlenc#sha256"/>
                <DigestValue>L2FoM4Z8pC/oZc0PZfEDBA/nBXmSEsTRJ4GavDBM8ZM=</DigestValue>
              </xd:CertDigest>
              <xd:IssuerSerial>
                <X509IssuerName>C=PY, O=DOCUMENTA S.A., CN=CA-DOCUMENTA S.A., SERIALNUMBER=RUC 80050172-1</X509IssuerName>
                <X509SerialNumber>2730252190646285867</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qTCCBZGgAwIBAgIQWC+ij8rcjflWoRe765RflzANBgkqhkiG9w0BAQsFADBvMQswCQYDVQQGEwJQWTErMCkGA1UECgwiTWluaXN0ZXJpbyBkZSBJbmR1c3RyaWEgeSBDb21lcmNpbzEzMDEGA1UEAwwqQXV0b3JpZGFkIENlcnRpZmljYWRvcmEgUmHDrXogZGVsIFBhcmFndWF5MB4XDTE2MDEyMTE3MzkwN1oXDTI2MDEyMTE3MzkwN1owWzEXMBUGA1UEBRMOUlVDIDgwMDUwMTcyLTExGjAYBgNVBAMTEUNBLURPQ1VNRU5UQSBTLkEuMRcwFQYDVQQKEw5ET0NVTUVOVEEgUy5BLjELMAkGA1UEBhMCUFkwggIiMA0GCSqGSIb3DQEBAQUAA4ICDwAwggIKAoICAQD945XFHgasDzMiYEmYi3plyca69N8oZ2P/hk+D/VTF+X5H6btEEiBu1KNEf35B5e2pyeOAOBsduFcJAgh3tjNAQGcY057ad1eCdBf6pbXv8Mhio0jlcGSvlmF+OVTTYvTUwF2HbgHDqOiQDJpnDzMhVXmNKfKH7W62QYKp0fKB8F8li1ChNt30za2bqzeTntqq3kCXHlhbjHlLMHqV76MgsEeHuSJMtxOBbQatlxyJRmcEfUyF/hu8A8q3caWLFOzfsJbTfpAxkxo3/ewkRVF/SAj70/3VBrw+IY/9TTTeS2oYrWkurC3tT5KTmwr1mMKIBprkVRVqzWuh+4HyPmgF/u4kqI6A8xiA1mdsk+hCP5zICkEv+qwjP9mK4pq1gTvjvuQ6sbu2+qBaUi5nTr/L81Y5vSvLOR0Hod7GmCx9p7JWMzEVAGmh28F0ZqPt5Ry37w4DLdtrBJPzdyso36OZseNaXM3puukBisbv2vyt2ydUvuLwEbl2oYDKcvfifCLauqlgwCv5BKFuxBDL/KKaxnJZBYKbEtgY9ztwYEY8xyAbyQqH/JAB88VW04vw7GVkdUPu7mw1udKafyJXRrqlsrAbCTWdtwYuXJPj3mi/x3z6+Fg1+kx9izYU/5+DtGLhk3YN0eIObqtjUjBhqT+u1rJ3iZtalwRtDBhEb5ehrQIDAQABo4ICUzCCAk8wEgYDVR0TAQH/BAgwBgEB/wIBADAOBgNVHQ8BAf8EBAMCAQYwHQYDVR0OBBYEFEAmrCZcYo/G9QJU5I3BGibW7qWyMB8GA1UdIwQYMBaAFMLEEfIqaEQMACjsTNYp25L7Xr3WMIGJBggrBgEFBQcBAQR9MHswPgYIKwYBBQUHMAKGMmh0dHA6Ly93d3cuYWNyYWl6Lmdvdi5weS9jcnQvYWNfcmFpel9weV9zaGEyNTYuY3J0MDkGCCsGAQUFBzABhi1odHRwOi8vd3d3LmRvY3VtZW50YS5jb20ucHkvZmlybWFkaWdpdGFsL29jc3AwggEdBgNVHSAEggEUMIIBEDCCAQwGA1UdIDCCAQMwNgYIKwYBBQUHAgEWKmh0dHA6Ly93d3cuYWNyYWl6Lmdvdi5weS9jcHMvcG9saXRpY2FzLnBkZjBmBggrBgEFBQcCAjBaGlhDZXJ0aWZpY2Fkb3MgZW1pdGlkb3MgZGVudHJvIGRlbCBtYXJjbyBkZSBsYSBQS0kgUGFyYWd1YXkgYmFqbyBsYSBqZXJhcnF1aWEgZGUgc3UgQUNSYWl6MGEGCCsGAQUFBwICMFUaU0lzc3VlZCBDZXJ0aWZpY2F0ZXMgaW4gdGhlIHNjb3BlIG9mIHRoZSBQS0kgUGFyYWd1YXkgdW5kZXIgdGhlIGhpZXJhY2h5IG9mIFJPT1QgQ0EuMDwGA1UdHwQ1MDMwMaAvoC2GK2h0dHA6Ly93d3cuYWNyYWl6Lmdvdi5weS9hcmwvYWNfcmFpel9weS5jcmwwDQYJKoZIhvcNAQELBQADggIBAGK+wo/po7oT9Qq40OltXGGgBIA3i4NGFQ5UBsWU3tI+O3jNkBi/9k/BkYHVT9UxWNHUxoZw+QJsAKl5f8wQksVH18Scq5Z+RUSBQ7v1hvvH1m2P7FXcB0nf+nwDVoDyGv57EmhKofwQibUzKajDts6JrsXyugQhVbLynSCw4qPMJLpImpL21LxxVMcryQMYymYUAr3DrMLOUuXxKLXCSOf8oP/PSmBvKldr2xeGJ5kowMxq0Af8mn7+pnm3yi0Ons5plFugKv3eSAmBY3zBS5NGPt9FFY/9FeNbCNXLEIRhaCx3T/6lSfIJZU5fCfLUY3y0hkSwuoK1gf/hHFyqyN/PrJ8E9PbyEzpMYwc51K+PhRRMcrJaD9txveHz8XjDrjjoISL+ZV54LMzUi5sF++nG79TLxDaC4vBtg6I8mOooFqzbsYgM3R4SaElTQIv6dSEZX1wKJXh25RbldqePe4Alnwe3vU97ZrTEpKPQkRM4lPJVElOicbYR1Wx5xrvyFucagF6IVeP4IZLJt1L4rbiSzPq027Q8jECgeJeRQWVKS8nQ8KyMfA0tgAuL3Vtub5pSbMI3xqtQwdJtOgwFj2iVp1BQv3XegF6OySbw/sk46AGWOTwb6vwUPq5TfnuNzO92keBxGg+aWylEC25zYFPYpAq384g5lmVaV53zmp1f</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D8BAACfAAAAAAAAAAAAAAAkEwAAjQkAACBFTUYAAAEAWBoAAKI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PUAAAAFAAAAMQEAABUAAAD1AAAABQAAAD0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PUAAAAFAAAAMgEAABYAAAAlAAAADAAAAAEAAABUAAAAhAAAAPYAAAAFAAAAMAEAABUAAAABAAAAAAB1QcdxdEH2AAAABQAAAAkAAABMAAAAAAAAAAAAAAAAAAAA//////////9gAAAAMgA3AC8AMwAvADIAMAAyADQAAAAHAAAABwAAAAUAAAAHAAAABQAAAAcAAAAHAAAABw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AAAHVBx3F0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OkAAABWAAAAMAAAADsAAAC6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OoAAABXAAAAJQAAAAwAAAAEAAAAVAAAAMAAAAAxAAAAOwAAAOgAAABWAAAAAQAAAAAAdUHHcXRBMQAAADsAAAATAAAATAAAAAAAAAAAAAAAAAAAAP//////////dAAAAFYAaQBjAHQAbwByACAASAB1AGcAbwAgAFYA4QB6AHEAdQBlAHoAAAAMAAAABQAAAAkAAAAHAAAADAAAAAcAAAAFAAAADgAAAAsAAAAMAAAADA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cAAAADwAAAHYAAABiAAAAhgAAAAEAAAAAAHVBx3F0QQ8AAAB2AAAADQAAAEwAAAAAAAAAAAAAAAAAAAD//////////2gAAABSAGUAcAByAGUAcwBlAG4AdABhAG4AdABlAAAACAAAAAcAAAAIAAAABQAAAAcAAAAGAAAABwAAAAcAAAAEAAAABwAAAAcAAAAEAAAABwAAAEsAAABAAAAAMAAAAAUAAAAgAAAAAQAAAAEAAAAQAAAAAAAAAAAAAABAAQAAoAAAAAAAAAAAAAAAQAEAAKAAAAAlAAAADAAAAAIAAAAnAAAAGAAAAAUAAAAAAAAA////AAAAAAAlAAAADAAAAAUAAABMAAAAZAAAAA4AAACLAAAA4QAAAJsAAAAOAAAAiwAAANQAAAARAAAAIQDwAAAAAAAAAAAAAACAPwAAAAAAAAAAAACAPwAAAAAAAAAAAAAAAAAAAAAAAAAAAAAAAAAAAAAAAAAAJQAAAAwAAAAAAACAKAAAAAwAAAAFAAAAJQAAAAwAAAABAAAAGAAAAAwAAAAAAAAAEgAAAAwAAAABAAAAFgAAAAwAAAAAAAAAVAAAAAABAAAPAAAAiwAAAOAAAACbAAAAAQAAAAAAdUHHcXRBDwAAAIsAAAAeAAAATAAAAAQAAAAOAAAAiwAAAOIAAACcAAAAiAAAAFMAaQBnAG4AZQBkACAAYgB5ADoAIABWAEkAQwBUAE8AUgAgAEgAVQBHAE8AIABWAEEAWgBRAFUARQBaAAcAAAADAAAACAAAAAcAAAAHAAAACAAAAAQAAAAIAAAABgAAAAMAAAAEAAAACAAAAAMAAAAIAAAABwAAAAoAAAAIAAAABAAAAAkAAAAJAAAACQAAAAoAAAAEAAAACAAAAAgAAAAHAAAACgAAAAkAAAAHAAAABwAAABYAAAAMAAAAAAAAACUAAAAMAAAAAgAAAA4AAAAUAAAAAAAAABAAAAAUAAAA</Object>
  <Object Id="idInvalidSigLnImg">AQAAAGwAAAAAAAAAAAAAAD8BAACfAAAAAAAAAAAAAAAkEwAAjQkAACBFTUYAAAEA1B8AAKkAAAAGAAAAAAAAAAAAAAAAAAAAgAcAADgEAAAmAQAApQAAAAAAAAAAAAAAAAAAAHB8BACIhAIACgAAABAAAAAAAAAAAAAAAEsAAAAQAAAAAAAAAAUAAAAeAAAAGAAAAAAAAAAAAAAAQAEAAKAAAAAnAAAAGAAAAAEAAAA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8PDwAAAAAAAlAAAADAAAAAEAAABMAAAAZAAAAAAAAAAAAAAAPwEAAJ8AAAAAAAAAAAAAAEABAACgAAAAIQDwAAAAAAAAAAAAAACAPwAAAAAAAAAAAACAPwAAAAAAAAAAAAAAAAAAAAAAAAAAAAAAAAAAAAAAAAAAJQAAAAwAAAAAAACAKAAAAAwAAAABAAAAJwAAABgAAAABAAAAAAAAAPDw8AAAAAAAJQAAAAwAAAABAAAATAAAAGQAAAAAAAAAAAAAAD8BAACfAAAAAAAAAAAAAABAAQAAoAAAACEA8AAAAAAAAAAAAAAAgD8AAAAAAAAAAAAAgD8AAAAAAAAAAAAAAAAAAAAAAAAAAAAAAAAAAAAAAAAAACUAAAAMAAAAAAAAgCgAAAAMAAAAAQAAACcAAAAYAAAAAQAAAAAAAADw8PAAAAAAACUAAAAMAAAAAQAAAEwAAABkAAAAAAAAAAAAAAA/AQAAnwAAAAAAAAAAAAAAQAEAAKAAAAAhAPAAAAAAAAAAAAAAAIA/AAAAAAAAAAAAAIA/AAAAAAAAAAAAAAAAAAAAAAAAAAAAAAAAAAAAAAAAAAAlAAAADAAAAAAAAIAoAAAADAAAAAEAAAAnAAAAGAAAAAEAAAAAAAAA////AAAAAAAlAAAADAAAAAEAAABMAAAAZAAAAAAAAAAAAAAAPwEAAJ8AAAAAAAAAAAAAAEABAACgAAAAIQDwAAAAAAAAAAAAAACAPwAAAAAAAAAAAACAPwAAAAAAAAAAAAAAAAAAAAAAAAAAAAAAAAAAAAAAAAAAJQAAAAwAAAAAAACAKAAAAAwAAAABAAAAJwAAABgAAAABAAAAAAAAAP///wAAAAAAJQAAAAwAAAABAAAATAAAAGQAAAAAAAAAAAAAAD8BAACfAAAAAAAAAAAAAABAAQAAoAAAACEA8AAAAAAAAAAAAAAAgD8AAAAAAAAAAAAAgD8AAAAAAAAAAAAAAAAAAAAAAAAAAAAAAAAAAAAAAAAAACUAAAAMAAAAAAAAgCgAAAAMAAAAAQAAACcAAAAYAAAAAQAAAAAAAAD///8AAAAAACUAAAAMAAAAAQAAAEwAAABkAAAAAAAAAAQAAAA/AQAAFwAAAAAAAAAEAAAAQAEAABQAAAAhAPAAAAAAAAAAAAAAAIA/AAAAAAAAAAAAAIA/AAAAAAAAAAAAAAAAAAAAAAAAAAAAAAAAAAAAAAAAAAAlAAAADAAAAAAAAIAoAAAADAAAAAEAAAAnAAAAGAAAAAEAAAAAAAAA////AAAAAAAlAAAADAAAAAEAAABMAAAAZAAAAA4AAAAEAAAAIQAAABcAAAAOAAAABAAAABQAAAAUAAAAIQDwAAAAAAAAAAAAAACAPwAAAAAAAAAAAACAPwAAAAAAAAAAAAAAAAAAAAAAAAAAAAAAAAAAAAAAAAAAJQAAAAwAAAAAAACAKAAAAAwAAAABAAAAFQAAAAwAAAADAAAAcgAAAKAEAAAQAAAABQAAAB8AAAAUAAAAEAAAAAUAAAAQAAAAEAAAAAAA/wEAAAAAAAAAAAAAgD8AAAAAAAAAAAAAgD8AAAAAAAAAAP///wAAAAAAbAAAADQAAACgAAAAAAQAABAAAAAQAAAAKAAAABAAAAAQAAAAAQAgAAMAAAAABAAAAAAAAAAAAAAAAAAAAAAAAAAA/wAA/wAA/wAAAAAAAAAAAAAAAAAAAAAAAAArLCzDCwsLMQAAAAAAAAAAAAAAAC0us8ETE0tRAAAAAAAAAAAAAAAAExNLUS0us8EAAAAAAAAAAAAAAAAAAAAAODo6/z5AQPkhIiKXCwsLMQYGBhwTE0tRNTfW5hMTS1EAAAAAExNLUTU31uYTE0tRAAAAAAAAAAAAAAAAAAAAADg6Ov/l5eX/dHZ2+Dg6Ov+DhITmHh4eHxMTS1E1N9bmHh93gDU31uYTE0tRAAAAAAAAAAAAAAAAAAAAAAAAAAA4Ojr/+vr6//r6+v/6+vr/+vr6/8HBwcUAAAAAHh93gDs97f8eH3eAAAAAAAAAAAAAAAAAAAAAAAAAAAAAAAAAODo6//r6+v/6+vr/+vr6/97e3uIeHh4fExNLUTU31uYeH3eANTfW5hMTS1EAAAAAAAAAAAAAAAAAAAAAAAAAADg6Ov/6+vr/+vr6/97e3uIeHh4fExNLUTU31uYTE0tRAAAAABMTS1E1N9bmExNLUQAAAAAAAAAAAAAAAAAAAAA4Ojr/+vr6//r6+v88PDw9AAAAAC0us8ETE0tRAAAAAAAAAAAAAAAAExNLUS0us8EAAAAAAAAAAAAAAAAAAAAAODo6/5GSkv9OUFD/VFZW+iEhITgAAAAABgYGHAAAAAAAAAAAAAAAAAAAAAAAAAAAAAAAAAAAAAAAAAAAAAAAADg6Ov9xcnL/1dXV//r6+v/MzMzlOzs7UkRGRukAAAAAAAAAAAAAAAAAAAAAAAAAAAAAAAAAAAAAAAAAAB4fH4poaWn3+vr6//r6+v/6+vr/+vr6//r6+v9oaWn3Hh8figAAAAAAAAAAAAAAAAAAAAAAAAAAAAAAAAAAAABCRETy1dXV//r6+v/6+vr/+vr6//r6+v/6+vr/1dXV/0JERPIAAAAAAAAAAAAAAAAAAAAAAAAAAAAAAAAAAAAAODo6//r6+v/6+vr/+vr6//r6+v/6+vr/+vr6//r6+v84Ojr/AAAAAAAAAAAAAAAAAAAAAAAAAAAAAAAAAAAAAERGRvTV1dX/+vr6//r6+v/6+vr/+vr6//r6+v/V1dX/REZG9AAAAAAAAAAAAAAAAAAAAAAAAAAAAAAAAAAAAAAsLS2Ybm9v/Pr6+v/6+vr/+vr6//r6+v/6+vr/bm9v/CwtLZgAAAAAAAAAAAAAAAAAAAAAAAAAAAAAAAAAAAAABgYGHERGRulub2/81dXV//r6+v/V1dX/bm9v/EdJSewGBgYcAAAAAAAAAAAAAAAAAAAAAAAAAAAAAAAAAAAAAAAAAAAGBgYcOjs7pkVHR/Y4Ojr/RUdH9jo7O6YGBgYcAAAAAAAAAAAAAAAAAAAAAAAAAAAnAAAAGAAAAAEAAAAAAAAA////AAAAAAAlAAAADAAAAAEAAABMAAAAZAAAADAAAAAFAAAAkAAAABUAAAAwAAAABQAAAGEAAAARAAAAIQDwAAAAAAAAAAAAAACAPwAAAAAAAAAAAACAPwAAAAAAAAAAAAAAAAAAAAAAAAAAAAAAAAAAAAAAAAAAJQAAAAwAAAAAAACAKAAAAAwAAAABAAAAUgAAAHABAAABAAAA8////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DAAAAAFAAAAkQAAABYAAAAlAAAADAAAAAEAAABUAAAAtAAAADEAAAAFAAAAjwAAABUAAAABAAAAAAB1QcdxdEExAAAABQAAABEAAABMAAAAAAAAAAAAAAAAAAAA//////////9wAAAASQBuAHYAYQBsAGkAZAAgAHMAaQBnAG4AYQB0AHUAcgBlAAAAAwAAAAcAAAAGAAAABwAAAAMAAAADAAAACAAAAAQAAAAGAAAAAwAAAAgAAAAHAAAABwAAAAQAAAAHAAAABQAAAAcAAABLAAAAQAAAADAAAAAFAAAAIAAAAAEAAAABAAAAEAAAAAAAAAAAAAAAQAEAAKAAAAAAAAAAAAAAAEABAACg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HAAAAAAAAAA/AAAAIQDwAAAAAAAAAAAAAACAPwAAAAAAAAAAAACAPwAAAAAAAAAAAAAAAAAAAAAAAAAAAAAAAAAAAAAAAAAAJQAAAAwAAAAAAACAKAAAAAwAAAADAAAAJwAAABgAAAADAAAAAAAAAAAAAAAAAAAAJQAAAAwAAAADAAAATAAAAGQAAAAAAAAAAAAAAP//////////AAAAABwAAABAAQAAAAAAACEA8AAAAAAAAAAAAAAAgD8AAAAAAAAAAAAAgD8AAAAAAAAAAAAAAAAAAAAAAAAAAAAAAAAAAAAAAAAAACUAAAAMAAAAAAAAgCgAAAAMAAAAAwAAACcAAAAYAAAAAwAAAAAAAAAAAAAAAAAAACUAAAAMAAAAAwAAAEwAAABkAAAAAAAAAAAAAAD//////////0ABAAAcAAAAAAAAAD8AAAAhAPAAAAAAAAAAAAAAAIA/AAAAAAAAAAAAAIA/AAAAAAAAAAAAAAAAAAAAAAAAAAAAAAAAAAAAAAAAAAAlAAAADAAAAAAAAIAoAAAADAAAAAMAAAAnAAAAGAAAAAMAAAAAAAAAAAAAAAAAAAAlAAAADAAAAAMAAABMAAAAZAAAAAAAAABbAAAAPwEAAFwAAAAAAAAAWwAAAEABAAACAAAAIQDwAAAAAAAAAAAAAACAPwAAAAAAAAAAAACAPwAAAAAAAAAAAAAAAAAAAAAAAAAAAAAAAAAAAAAAAAAAJQAAAAwAAAAAAACAKAAAAAwAAAADAAAAJwAAABgAAAADAAAAAAAAAP///wAAAAAAJQAAAAwAAAADAAAATAAAAGQAAAAAAAAAHAAAAD8BAABaAAAAAAAAABwAAABAAQAAPwAAACEA8AAAAAAAAAAAAAAAgD8AAAAAAAAAAAAAgD8AAAAAAAAAAAAAAAAAAAAAAAAAAAAAAAAAAAAAAAAAACUAAAAMAAAAAAAAgCgAAAAMAAAAAwAAACcAAAAYAAAAAwAAAAAAAAD///8AAAAAACUAAAAMAAAAAwAAAEwAAABkAAAACwAAADcAAAAhAAAAWgAAAAsAAAA3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AAAADcAAAAgAAAAWgAAAAEAAAAAAHVBx3F0QQwAAABbAAAAAQAAAEwAAAAEAAAACwAAADcAAAAiAAAAWwAAAFAAAABYAAAAFQAAABYAAAAMAAAAAAAAACUAAAAMAAAAAgAAACcAAAAYAAAABAAAAAAAAAD///8AAAAAACUAAAAMAAAABAAAAEwAAABkAAAAMAAAACAAAAA0AQAAWgAAADAAAAAgAAAABQEAADsAAAAhAPAAAAAAAAAAAAAAAIA/AAAAAAAAAAAAAIA/AAAAAAAAAAAAAAAAAAAAAAAAAAAAAAAAAAAAAAAAAAAlAAAADAAAAAAAAIAoAAAADAAAAAQAAAAnAAAAGAAAAAQAAAAAAAAA////AAAAAAAlAAAADAAAAAQAAABMAAAAZAAAADAAAAAgAAAANAEAAFYAAAAwAAAAIAAAAAUBAAA3AAAAIQDwAAAAAAAAAAAAAACAPwAAAAAAAAAAAACAPwAAAAAAAAAAAAAAAAAAAAAAAAAAAAAAAAAAAAAAAAAAJQAAAAwAAAAAAACAKAAAAAwAAAAEAAAAJwAAABgAAAAEAAAAAAAAAP///wAAAAAAJQAAAAwAAAAEAAAATAAAAGQAAAAwAAAAOwAAAOkAAABWAAAAMAAAADsAAAC6AAAAHAAAACEA8AAAAAAAAAAAAAAAgD8AAAAAAAAAAAAAgD8AAAAAAAAAAAAAAAAAAAAAAAAAAAAAAAAAAAAAAAAAACUAAAAMAAAAAAAAgCgAAAAMAAAABAAAAFIAAABwAQAABAAAAOz///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wAAAAOwAAAOoAAABXAAAAJQAAAAwAAAAEAAAAVAAAAMAAAAAxAAAAOwAAAOgAAABWAAAAAQAAAAAAdUHHcXRBMQAAADsAAAATAAAATAAAAAAAAAAAAAAAAAAAAP//////////dAAAAFYAaQBjAHQAbwByACAASAB1AGcAbwAgAFYA4QB6AHEAdQBlAHoAAAAMAAAABQAAAAkAAAAHAAAADAAAAAcAAAAFAAAADgAAAAsAAAAMAAAADAAAAAUAAAAMAAAACgAAAAkAAAAMAAAACwAAAAoAAAAJAAAASwAAAEAAAAAwAAAABQAAACAAAAABAAAAAQAAABAAAAAAAAAAAAAAAEABAACgAAAAAAAAAAAAAABAAQAAoAAAACUAAAAMAAAAAgAAACcAAAAYAAAABQAAAAAAAAD///8AAAAAACUAAAAMAAAABQAAAEwAAABkAAAAAAAAAGEAAAA/AQAAmwAAAAAAAABhAAAAQAEAADsAAAAhAPAAAAAAAAAAAAAAAIA/AAAAAAAAAAAAAIA/AAAAAAAAAAAAAAAAAAAAAAAAAAAAAAAAAAAAAAAAAAAlAAAADAAAAAAAAIAoAAAADAAAAAUAAAAnAAAAGAAAAAUAAAAAAAAA////AAAAAAAlAAAADAAAAAUAAABMAAAAZAAAAA4AAABhAAAAMQEAAHEAAAAOAAAAYQAAACQBAAARAAAAIQDwAAAAAAAAAAAAAACAPwAAAAAAAAAAAACAPwAAAAAAAAAAAAAAAAAAAAAAAAAAAAAAAAAAAAAAAAAAJQAAAAwAAAAAAACAKAAAAAwAAAAFAAAAJwAAABgAAAAFAAAAAAAAAP///wAAAAAAJQAAAAwAAAAFAAAATAAAAGQAAAAOAAAAdgAAADEBAACGAAAADgAAAHYAAAAkAQAAEQAAACEA8AAAAAAAAAAAAAAAgD8AAAAAAAAAAAAAgD8AAAAAAAAAAAAAAAAAAAAAAAAAAAAAAAAAAAAAAAAAACUAAAAMAAAAAAAAgCgAAAAMAAAABQAAACUAAAAMAAAAAQAAABgAAAAMAAAAAAAAABIAAAAMAAAAAQAAAB4AAAAYAAAADgAAAHYAAAAyAQAAhwAAACUAAAAMAAAAAQAAAFQAAACcAAAADwAAAHYAAABiAAAAhgAAAAEAAAAAAHVBx3F0QQ8AAAB2AAAADQAAAEwAAAAAAAAAAAAAAAAAAAD//////////2gAAABSAGUAcAByAGUAcwBlAG4AdABhAG4AdABlAAAACAAAAAcAAAAIAAAABQAAAAcAAAAGAAAABwAAAAcAAAAEAAAABwAAAAcAAAAEAAAABwAAAEsAAABAAAAAMAAAAAUAAAAgAAAAAQAAAAEAAAAQAAAAAAAAAAAAAABAAQAAoAAAAAAAAAAAAAAAQAEAAKAAAAAlAAAADAAAAAIAAAAnAAAAGAAAAAUAAAAAAAAA////AAAAAAAlAAAADAAAAAUAAABMAAAAZAAAAA4AAACLAAAA4QAAAJsAAAAOAAAAiwAAANQAAAARAAAAIQDwAAAAAAAAAAAAAACAPwAAAAAAAAAAAACAPwAAAAAAAAAAAAAAAAAAAAAAAAAAAAAAAAAAAAAAAAAAJQAAAAwAAAAAAACAKAAAAAwAAAAFAAAAJQAAAAwAAAABAAAAGAAAAAwAAAAAAAAAEgAAAAwAAAABAAAAFgAAAAwAAAAAAAAAVAAAAAABAAAPAAAAiwAAAOAAAACbAAAAAQAAAAAAdUHHcXRBDwAAAIsAAAAeAAAATAAAAAQAAAAOAAAAiwAAAOIAAACcAAAAiAAAAFMAaQBnAG4AZQBkACAAYgB5ADoAIABWAEkAQwBUAE8AUgAgAEgAVQBHAE8AIABWAEEAWgBRAFUARQBaAAcAAAADAAAACAAAAAcAAAAHAAAACAAAAAQAAAAIAAAABgAAAAMAAAAEAAAACAAAAAMAAAAIAAAABwAAAAoAAAAIAAAABAAAAAkAAAAJAAAACQAAAAoAAAAEAAAACAAAAAgAAAAHAAAACgAAAAkAAAAHAAAABwAAABYAAAAMAAAAAAAAACUAAAAMAAAAAgAAAA4AAAAUAAAAAAAAABAAAAAUAAAA</Object>
</Signature>
</file>

<file path=_xmlsignatures/sig6.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gr2nGChAMidWnsDBK1Y5or2Dcmfqp1u54Tsh5IMCX9k=</DigestValue>
    </Reference>
    <Reference Type="http://www.w3.org/2000/09/xmldsig#Object" URI="#idOfficeObject">
      <DigestMethod Algorithm="http://www.w3.org/2001/04/xmlenc#sha256"/>
      <DigestValue>bct3hHEDqWLcimu9rD4V3R3VGUrOryJcL5tO0rwjk7I=</DigestValue>
    </Reference>
    <Reference Type="http://uri.etsi.org/01903#SignedProperties" URI="#idSignedProperties">
      <Transforms>
        <Transform Algorithm="http://www.w3.org/TR/2001/REC-xml-c14n-20010315"/>
      </Transforms>
      <DigestMethod Algorithm="http://www.w3.org/2001/04/xmlenc#sha256"/>
      <DigestValue>5WwtCoZ/1SkUTulNVgDX6bEVn/gE7Z0rsMoyvykdnNQ=</DigestValue>
    </Reference>
    <Reference Type="http://www.w3.org/2000/09/xmldsig#Object" URI="#idValidSigLnImg">
      <DigestMethod Algorithm="http://www.w3.org/2001/04/xmlenc#sha256"/>
      <DigestValue>F9tn+FcVLA7L68jCRfaDc/KonLUccElmn/x3riCTJ5g=</DigestValue>
    </Reference>
    <Reference Type="http://www.w3.org/2000/09/xmldsig#Object" URI="#idInvalidSigLnImg">
      <DigestMethod Algorithm="http://www.w3.org/2001/04/xmlenc#sha256"/>
      <DigestValue>17j9zeGU3OniI+e/15hP4T0aknY4Hk0kqO6OskKVI+0=</DigestValue>
    </Reference>
  </SignedInfo>
  <SignatureValue>dySzBC+k8UWlAaEGsq72BmlDsHzuFCd71qNAR9HQsQzS/OBRqtO7+h9bbERFzNeXdGIOuZwRsl/+
N927j8+SxycqG1XT7U2791auMtEZSrXsVoLucB8ne3VwgVjwqz2EmW7ml/tufE87m/Ic8wDvq3sK
7ls6ZxL7Fqa4hMYIJRnpFfSdbHQtYspi35EjMmgrek4iBdIeOVKi/y8rMUge4L0QJizya/bOX3Ni
AuqTlkhzX2Hdqf7WN1U/J+AEvfNDzOYqD2+ZlXP3gorxwYepB1lwyd7hzpSH/VJTfjpSH7FecRBC
qLVjujSPPooZLHgKwvZBLGdq2xuZ6rvcr897aQ==</SignatureValue>
  <KeyInfo>
    <X509Data>
      <X509Certificate>MIIJ2DCCB8CgAwIBAgITXAAAy/xhlBCO2igGcQAAAADL/DANBgkqhkiG9w0BAQsFADBXMRcwFQYDVQQFEw5SVUMgODAwODA2MTAtNzEVMBMGA1UEChMMQ09ERTEwMCBTLkEuMQswCQYDVQQGEwJQWTEYMBYGA1UEAxMPQ0EtQ09ERTEwMCBTLkEuMB4XDTIyMTIxMzExMjEzN1oXDTI0MTIxMzExMjEzN1owgagxGzAZBgNVBAMTEkFOR0VMIERFVkFDQSBQQVZPTjE1MDMGA1UEChMsQ0VSVElGSUNBRE8gQ1VBTElGSUNBRE8gREUgRklSTUEgRUxFQ1RST05JQ0ExCzAJBgNVBAYTAlBZMQ4wDAYDVQQqEwVBTkdFTDEVMBMGA1UEBBMMREVWQUNBIFBBVk9OMREwDwYDVQQFEwhDSTc1NjM1MzELMAkGA1UECxMCRjIwggEiMA0GCSqGSIb3DQEBAQUAA4IBDwAwggEKAoIBAQCwFFbjLT9QPoQ2a5tzPWDEFxpqoLfUAQIX75aTznA3HInwThb4FEMQ/OgJMgjRtfPx+M2VTyPICiW1cc3VKz00InenJEbzvEr8Eu39LD64BEUhG1zFaQA+WKGpCeL9KCgOOwnsKskMeyO88ggwCOusOfygf0aPi7NuYFVMimx789zKCEk1MbHDS02NM3b23Xi+8+Yh2twZRvQ9nsEHze0dfzDXYpbBLSxXydlAZZNIDjZO0TF4c4ENqOizEHhTTr6Oxg0Ld8ogKCr88tqsinpqxzh9s6i+RsEFPw+0GItLBTpVKZj2rwLUG8w8ygAnIzsKko1cHZCZsw28VJio9u33AgMBAAGjggVJMIIFRTAOBgNVHQ8BAf8EBAMCBeAwDAYDVR0TAQH/BAIwADAgBgNVHSUBAf8EFjAUBggrBgEFBQcDAgYIKwYBBQUHAwQwHQYDVR0OBBYEFLBHFwzr1Kblf6+owj7ZcHSdJegLMB8GA1UdIwQYMBaAFCf22jsLf5P4WRLQFapCz7KWlj1FMIGIBgNVHR8EgYAwfjB8oHqgeIY6aHR0cDovL2NhMS5jb2RlMTAwLmNvbS5weS9maXJtYS1kaWdpdGFsL2NybC9DQS1DT0RFMTAwLmNybIY6aHR0cDovL2NhMi5jb2RlMTAwLmNvbS5weS9maXJtYS1kaWdpdGFsL2NybC9DQS1DT0RFMTAwLmNybDCB+AYIKwYBBQUHAQEEgeswgegwRgYIKwYBBQUHMAKGOmh0dHA6Ly9jYTEuY29kZTEwMC5jb20ucHkvZmlybWEtZGlnaXRhbC9jZXIvQ0EtQ09ERTEwMC5jZXIwRgYIKwYBBQUHMAKGOmh0dHA6Ly9jYTIuY29kZTEwMC5jb20ucHkvZmlybWEtZGlnaXRhbC9jZXIvQ0EtQ09ERTEwMC5jZXIwKgYIKwYBBQUHMAGGHmh0dHA6Ly9jYTEuY29kZTEwMC5jb20ucHkvb2NzcDAqBggrBgEFBQcwAYYeaHR0cDovL2NhMi5jb2RlMTAwLmNvbS5weS9vY3NwMIIDHAYDVR0gBIIDEzCCAw8wggMLBgsrBgEEAYOucAEBBDCCAvowSgYIKwYBBQUHAgEWPmh0dHA6Ly93d3cuY29kZTEwMC5jb20ucHkvcmVwb3NpdG9yaW8tZGUtZG9jdW1lbnRvcy1wdWJsaWNvcy8AMIIBVgYIKwYBBQUHAgIwggFIHoIBRABDAGUAcgB0AGkAZgBpAGMAYQBkAG8AIABjAHUAYQBsAGkAZgBpAGMAYQBkAG8AIABkAGUAIABmAGkAcgBtAGEAIABlAGwAZQBjAHQAcgDzAG4AaQBjAGEAIAB0AGkAcABvACAARgAyACAAKABjAGwAYQB2AGUAcwAgAGUAbgAgAGQAaQBzAHAAbwBzAGkAdABpAHYAbwAgAGMAdQBhAGwAaQBmAGkAYwBhAGQAbwApACAAcwB1AGoAZQB0AGEAIABhACAAbABhAHMAIABjAG8AbgBkAGkAYwBpAG8AbgBlAHMAIABkAGUAIAB1AHMAbwAgAGUAeABwAHUAZQBzAHQAYQBzACAAZQBuACAAbABhACAARABQAEMAIABkAGUAbAAgAFAAQwBTAEMAIABDAE8ARABFADEAMAAwACAAUwAuAEEALjCCAVAGCCsGAQUFBwICMIIBQh6CAT4AUQB1AGEAbABpAGYAaQBlAGQAIABjAGUAcgB0AGkAZgBpAGMAYQB0AGUAIABvAGYAIABlAGwAZQBjAHQAcgBvAG4AaQBjACAAcwBpAGcAbgBhAHQAdQByAGUAIAB0AHkAcABlACAARgAyACAAKABrAGUAeQBzACAAaQBuACAAcQB1AGEAbABpAGYAaQBlAGQAIABkAGUAdgBpAGMAZQApACAAcwB1AGIAagBlAGMAdAAgAHQAbwAgAHQAaABlACAAYwBvAG4AZABpAHQAaQBvAG4AcwAgAG8AZgAgAHUAcwBlACAAcwBlAHQAIABmAG8AcgB0AGgAIABpAG4AIAB0AGgAZQAgAEMAUABTACAAbwBmACAAdABoAGUAIABQAEMAUwBDACAAQwBPAEQARQAxADAAMAAgAFMALgBBAC4wHQYDVR0RBBYwFIESREVWQUNBQENZQ0UuQ09NLlBZMA0GCSqGSIb3DQEBCwUAA4ICAQAzrEvzhbQZhcaz/1C3MGVa0WDu4wiS75CIZNkz8cwv+wTEpDmIWBLc6eWv9WaQE0DnTZNNAVO6/OAfYY/1EkT9R2IhbKbRGuGl3K7HLTtYmQCbYn6TsCESpFm0jDvzMYsxGEeoVwIMZ3RywpB7+w5NkAXslgumUzr+zFYH+9qHzRVCLSd/ew/jhoP4qpUepBFw58Qw2p/fCCa3LPEJwUwrTpQBkftf1kwhVxgksPPqrbRGsuKfjEtEBe5F0ykMh7Ip2YyihUuMgnodRxrtnztfVMc65qHmPFCMlkmZJGUR4NT9rD4p/fT7IOerPh5LnA3AH7eAw5fjOEI5gyyWMYzWtep1zbnf7Qo5vu9b8j/DIvoqV7nUh46HAGwdbvNA8kUM6i3O6Jy3jZEQAISLJETcSbR9PdMc45BbL8KfynZHy52SqTFqTyKHeeHrRZwqCZOALylcvuTEtRH9E2GRaO4funlrzlhGvJPclJYiw+zvfM08oL30mu6Ytf84M2spLpXyuYD0M3T1PB5QpsjzVwRmShFqnIcLwB6aCmOqKRasVWFXAqundk+yalpTWjNWC4LFeJdDdG66tQ3u/1/GPDKBivXcYB5pyLb3E+mS/yE4xOivPw3K2NKsvqQV1ALCP2TN0Qrr1O1pzwwEGKLnJRV70EbiLGx55S8gOIQLxWtT+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45"/>
            <mdssi:RelationshipReference xmlns:mdssi="http://schemas.openxmlformats.org/package/2006/digital-signature" SourceId="rId53"/>
            <mdssi:RelationshipReference xmlns:mdssi="http://schemas.openxmlformats.org/package/2006/digital-signature" SourceId="rId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48"/>
            <mdssi:RelationshipReference xmlns:mdssi="http://schemas.openxmlformats.org/package/2006/digital-signature" SourceId="rId8"/>
            <mdssi:RelationshipReference xmlns:mdssi="http://schemas.openxmlformats.org/package/2006/digital-signature" SourceId="rId51"/>
            <mdssi:RelationshipReference xmlns:mdssi="http://schemas.openxmlformats.org/package/2006/digital-signature" SourceId="rId3"/>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46"/>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49"/>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47"/>
            <mdssi:RelationshipReference xmlns:mdssi="http://schemas.openxmlformats.org/package/2006/digital-signature" SourceId="rId50"/>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9"/>
            <mdssi:RelationshipReference xmlns:mdssi="http://schemas.openxmlformats.org/package/2006/digital-signature" SourceId="rId11"/>
          </Transform>
          <Transform Algorithm="http://www.w3.org/TR/2001/REC-xml-c14n-20010315"/>
        </Transforms>
        <DigestMethod Algorithm="http://www.w3.org/2001/04/xmlenc#sha256"/>
        <DigestValue>jJtyUO0Jku15ozP6lCGeumhRewwDJwhtFIXqH+QN7rk=</DigestValue>
      </Reference>
      <Reference URI="/xl/calcChain.xml?ContentType=application/vnd.openxmlformats-officedocument.spreadsheetml.calcChain+xml">
        <DigestMethod Algorithm="http://www.w3.org/2001/04/xmlenc#sha256"/>
        <DigestValue>eVIw6n+nkEWE5etxbcngAjWXjGUjHqoRvUCaw6de+HU=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Kgz2T+jdnPwtS/b6SG36nlMh/tsyQtlsftvhZkyXlb8=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4"/>
          </Transform>
          <Transform Algorithm="http://www.w3.org/TR/2001/REC-xml-c14n-20010315"/>
        </Transforms>
        <DigestMethod Algorithm="http://www.w3.org/2001/04/xmlenc#sha256"/>
        <DigestValue>fELFnqMc531iehO8E10qUnjU3FFGSSVfKvsVGL702GU=</DigestValue>
      </Reference>
      <Reference URI="/xl/drawings/drawing1.xml?ContentType=application/vnd.openxmlformats-officedocument.drawing+xml">
        <DigestMethod Algorithm="http://www.w3.org/2001/04/xmlenc#sha256"/>
        <DigestValue>+01ux9AS03tRwt4LisovPTNSB8qAK67y68UJsWlr3qs=</DigestValue>
      </Reference>
      <Reference URI="/xl/drawings/drawing2.xml?ContentType=application/vnd.openxmlformats-officedocument.drawing+xml">
        <DigestMethod Algorithm="http://www.w3.org/2001/04/xmlenc#sha256"/>
        <DigestValue>BKb7n+m4o6QuO1dnIClP1x3Mab4oQrOzaXpfg6JZxM8=</DigestValue>
      </Reference>
      <Reference URI="/xl/drawings/drawing3.xml?ContentType=application/vnd.openxmlformats-officedocument.drawing+xml">
        <DigestMethod Algorithm="http://www.w3.org/2001/04/xmlenc#sha256"/>
        <DigestValue>gZfTg3EwpT3VomcdUHuiAx2BF281sPzJb60HQbnx2ZA=</DigestValue>
      </Reference>
      <Reference URI="/xl/drawings/drawing4.xml?ContentType=application/vnd.openxmlformats-officedocument.drawing+xml">
        <DigestMethod Algorithm="http://www.w3.org/2001/04/xmlenc#sha256"/>
        <DigestValue>5CUQ8fvYBDllSumJY/swuhLqrAXWwLI7oD2qcVx7KJE=</DigestValue>
      </Reference>
      <Reference URI="/xl/drawings/drawing5.xml?ContentType=application/vnd.openxmlformats-officedocument.drawing+xml">
        <DigestMethod Algorithm="http://www.w3.org/2001/04/xmlenc#sha256"/>
        <DigestValue>tNQ6Tjj/FZPrHeP16Gu0/bENBk+SAavOppxKg4AnDRY=</DigestValue>
      </Reference>
      <Reference URI="/xl/drawings/drawing6.xml?ContentType=application/vnd.openxmlformats-officedocument.drawing+xml">
        <DigestMethod Algorithm="http://www.w3.org/2001/04/xmlenc#sha256"/>
        <DigestValue>1h/9lqUxDAAgxff/DADbfnsU+J3hUycEMAaUBhhz2tE=</DigestValue>
      </Reference>
      <Reference URI="/xl/drawings/drawing7.xml?ContentType=application/vnd.openxmlformats-officedocument.drawing+xml">
        <DigestMethod Algorithm="http://www.w3.org/2001/04/xmlenc#sha256"/>
        <DigestValue>GmpZYTC1tl3ffKocXudLbrPKRTZ3hlacfdt5Qu9dXbI=</DigestValue>
      </Reference>
      <Reference URI="/xl/drawings/drawing8.xml?ContentType=application/vnd.openxmlformats-officedocument.drawing+xml">
        <DigestMethod Algorithm="http://www.w3.org/2001/04/xmlenc#sha256"/>
        <DigestValue>mxk4RZBU+ZP2ZyXeaafRHk6rUeX5WSpFSg9zlvN5Of8=</DigestValue>
      </Reference>
      <Reference URI="/xl/drawings/drawing9.xml?ContentType=application/vnd.openxmlformats-officedocument.drawing+xml">
        <DigestMethod Algorithm="http://www.w3.org/2001/04/xmlenc#sha256"/>
        <DigestValue>Wudg7So064d3CaF1uvIiuHFbgSfzac38IZrw2cn9bDc=</DigestValue>
      </Reference>
      <Reference URI="/xl/drawings/vmlDrawing1.vml?ContentType=application/vnd.openxmlformats-officedocument.vmlDrawing">
        <DigestMethod Algorithm="http://www.w3.org/2001/04/xmlenc#sha256"/>
        <DigestValue>KlXKUmgX03w8ORZMSZ5hdcl3AeAQ8GzwZ7WMfrgRA88=</DigestValue>
      </Reference>
      <Reference URI="/xl/media/image1.png?ContentType=image/png">
        <DigestMethod Algorithm="http://www.w3.org/2001/04/xmlenc#sha256"/>
        <DigestValue>k0YXJy/izIXcHOVMt0KckeMkkAWWJFmu2um3sBBI6AM=</DigestValue>
      </Reference>
      <Reference URI="/xl/media/image2.emf?ContentType=image/x-emf">
        <DigestMethod Algorithm="http://www.w3.org/2001/04/xmlenc#sha256"/>
        <DigestValue>TpayDqGu/CfscYRVUSIyZU+f4oopdqUu4wsA0dvWBIU=</DigestValue>
      </Reference>
      <Reference URI="/xl/media/image3.emf?ContentType=image/x-emf">
        <DigestMethod Algorithm="http://www.w3.org/2001/04/xmlenc#sha256"/>
        <DigestValue>ADHRYrJiXZ5Txz+UEfwXw63STqw54gAHYzZ0Oh8yU5w=</DigestValue>
      </Reference>
      <Reference URI="/xl/media/image4.emf?ContentType=image/x-emf">
        <DigestMethod Algorithm="http://www.w3.org/2001/04/xmlenc#sha256"/>
        <DigestValue>0mKFdsqt+xcth2xWIhJ1XVDECF+WAq11MEpBmMS0S0U=</DigestValue>
      </Reference>
      <Reference URI="/xl/media/image5.emf?ContentType=image/x-emf">
        <DigestMethod Algorithm="http://www.w3.org/2001/04/xmlenc#sha256"/>
        <DigestValue>vFpmodDnacmNv9cPmfB8I1UDo9tlRUVi1rf7Rsp4lvQ=</DigestValue>
      </Reference>
      <Reference URI="/xl/printerSettings/printerSettings1.bin?ContentType=application/vnd.openxmlformats-officedocument.spreadsheetml.printerSettings">
        <DigestMethod Algorithm="http://www.w3.org/2001/04/xmlenc#sha256"/>
        <DigestValue>vMac9BH4TrUwOkZpnp+6+9PommvNb/C5QIoQ3O0dUNw=</DigestValue>
      </Reference>
      <Reference URI="/xl/printerSettings/printerSettings10.bin?ContentType=application/vnd.openxmlformats-officedocument.spreadsheetml.printerSettings">
        <DigestMethod Algorithm="http://www.w3.org/2001/04/xmlenc#sha256"/>
        <DigestValue>vMac9BH4TrUwOkZpnp+6+9PommvNb/C5QIoQ3O0dUNw=</DigestValue>
      </Reference>
      <Reference URI="/xl/printerSettings/printerSettings11.bin?ContentType=application/vnd.openxmlformats-officedocument.spreadsheetml.printerSettings">
        <DigestMethod Algorithm="http://www.w3.org/2001/04/xmlenc#sha256"/>
        <DigestValue>vMac9BH4TrUwOkZpnp+6+9PommvNb/C5QIoQ3O0dUNw=</DigestValue>
      </Reference>
      <Reference URI="/xl/printerSettings/printerSettings12.bin?ContentType=application/vnd.openxmlformats-officedocument.spreadsheetml.printerSettings">
        <DigestMethod Algorithm="http://www.w3.org/2001/04/xmlenc#sha256"/>
        <DigestValue>vMac9BH4TrUwOkZpnp+6+9PommvNb/C5QIoQ3O0dUNw=</DigestValue>
      </Reference>
      <Reference URI="/xl/printerSettings/printerSettings13.bin?ContentType=application/vnd.openxmlformats-officedocument.spreadsheetml.printerSettings">
        <DigestMethod Algorithm="http://www.w3.org/2001/04/xmlenc#sha256"/>
        <DigestValue>vMac9BH4TrUwOkZpnp+6+9PommvNb/C5QIoQ3O0dUNw=</DigestValue>
      </Reference>
      <Reference URI="/xl/printerSettings/printerSettings14.bin?ContentType=application/vnd.openxmlformats-officedocument.spreadsheetml.printerSettings">
        <DigestMethod Algorithm="http://www.w3.org/2001/04/xmlenc#sha256"/>
        <DigestValue>7K4sgryo6DOdOQxs6QJ8Wl9ol4aHB/RnXLmf7Hb9iww=</DigestValue>
      </Reference>
      <Reference URI="/xl/printerSettings/printerSettings15.bin?ContentType=application/vnd.openxmlformats-officedocument.spreadsheetml.printerSettings">
        <DigestMethod Algorithm="http://www.w3.org/2001/04/xmlenc#sha256"/>
        <DigestValue>vMac9BH4TrUwOkZpnp+6+9PommvNb/C5QIoQ3O0dUNw=</DigestValue>
      </Reference>
      <Reference URI="/xl/printerSettings/printerSettings16.bin?ContentType=application/vnd.openxmlformats-officedocument.spreadsheetml.printerSettings">
        <DigestMethod Algorithm="http://www.w3.org/2001/04/xmlenc#sha256"/>
        <DigestValue>vMac9BH4TrUwOkZpnp+6+9PommvNb/C5QIoQ3O0dUNw=</DigestValue>
      </Reference>
      <Reference URI="/xl/printerSettings/printerSettings17.bin?ContentType=application/vnd.openxmlformats-officedocument.spreadsheetml.printerSettings">
        <DigestMethod Algorithm="http://www.w3.org/2001/04/xmlenc#sha256"/>
        <DigestValue>vMac9BH4TrUwOkZpnp+6+9PommvNb/C5QIoQ3O0dUNw=</DigestValue>
      </Reference>
      <Reference URI="/xl/printerSettings/printerSettings18.bin?ContentType=application/vnd.openxmlformats-officedocument.spreadsheetml.printerSettings">
        <DigestMethod Algorithm="http://www.w3.org/2001/04/xmlenc#sha256"/>
        <DigestValue>vMac9BH4TrUwOkZpnp+6+9PommvNb/C5QIoQ3O0dUNw=</DigestValue>
      </Reference>
      <Reference URI="/xl/printerSettings/printerSettings19.bin?ContentType=application/vnd.openxmlformats-officedocument.spreadsheetml.printerSettings">
        <DigestMethod Algorithm="http://www.w3.org/2001/04/xmlenc#sha256"/>
        <DigestValue>vMac9BH4TrUwOkZpnp+6+9PommvNb/C5QIoQ3O0dUNw=</DigestValue>
      </Reference>
      <Reference URI="/xl/printerSettings/printerSettings2.bin?ContentType=application/vnd.openxmlformats-officedocument.spreadsheetml.printerSettings">
        <DigestMethod Algorithm="http://www.w3.org/2001/04/xmlenc#sha256"/>
        <DigestValue>O7APPDF8EYbinI/gqdsriKoG/eV4WClB3+LJSHWndDI=</DigestValue>
      </Reference>
      <Reference URI="/xl/printerSettings/printerSettings20.bin?ContentType=application/vnd.openxmlformats-officedocument.spreadsheetml.printerSettings">
        <DigestMethod Algorithm="http://www.w3.org/2001/04/xmlenc#sha256"/>
        <DigestValue>vMac9BH4TrUwOkZpnp+6+9PommvNb/C5QIoQ3O0dUNw=</DigestValue>
      </Reference>
      <Reference URI="/xl/printerSettings/printerSettings21.bin?ContentType=application/vnd.openxmlformats-officedocument.spreadsheetml.printerSettings">
        <DigestMethod Algorithm="http://www.w3.org/2001/04/xmlenc#sha256"/>
        <DigestValue>vMac9BH4TrUwOkZpnp+6+9PommvNb/C5QIoQ3O0dUNw=</DigestValue>
      </Reference>
      <Reference URI="/xl/printerSettings/printerSettings22.bin?ContentType=application/vnd.openxmlformats-officedocument.spreadsheetml.printerSettings">
        <DigestMethod Algorithm="http://www.w3.org/2001/04/xmlenc#sha256"/>
        <DigestValue>vMac9BH4TrUwOkZpnp+6+9PommvNb/C5QIoQ3O0dUNw=</DigestValue>
      </Reference>
      <Reference URI="/xl/printerSettings/printerSettings23.bin?ContentType=application/vnd.openxmlformats-officedocument.spreadsheetml.printerSettings">
        <DigestMethod Algorithm="http://www.w3.org/2001/04/xmlenc#sha256"/>
        <DigestValue>vMac9BH4TrUwOkZpnp+6+9PommvNb/C5QIoQ3O0dUNw=</DigestValue>
      </Reference>
      <Reference URI="/xl/printerSettings/printerSettings24.bin?ContentType=application/vnd.openxmlformats-officedocument.spreadsheetml.printerSettings">
        <DigestMethod Algorithm="http://www.w3.org/2001/04/xmlenc#sha256"/>
        <DigestValue>vMac9BH4TrUwOkZpnp+6+9PommvNb/C5QIoQ3O0dUNw=</DigestValue>
      </Reference>
      <Reference URI="/xl/printerSettings/printerSettings25.bin?ContentType=application/vnd.openxmlformats-officedocument.spreadsheetml.printerSettings">
        <DigestMethod Algorithm="http://www.w3.org/2001/04/xmlenc#sha256"/>
        <DigestValue>vMac9BH4TrUwOkZpnp+6+9PommvNb/C5QIoQ3O0dUNw=</DigestValue>
      </Reference>
      <Reference URI="/xl/printerSettings/printerSettings26.bin?ContentType=application/vnd.openxmlformats-officedocument.spreadsheetml.printerSettings">
        <DigestMethod Algorithm="http://www.w3.org/2001/04/xmlenc#sha256"/>
        <DigestValue>vMac9BH4TrUwOkZpnp+6+9PommvNb/C5QIoQ3O0dUNw=</DigestValue>
      </Reference>
      <Reference URI="/xl/printerSettings/printerSettings27.bin?ContentType=application/vnd.openxmlformats-officedocument.spreadsheetml.printerSettings">
        <DigestMethod Algorithm="http://www.w3.org/2001/04/xmlenc#sha256"/>
        <DigestValue>vMac9BH4TrUwOkZpnp+6+9PommvNb/C5QIoQ3O0dUNw=</DigestValue>
      </Reference>
      <Reference URI="/xl/printerSettings/printerSettings28.bin?ContentType=application/vnd.openxmlformats-officedocument.spreadsheetml.printerSettings">
        <DigestMethod Algorithm="http://www.w3.org/2001/04/xmlenc#sha256"/>
        <DigestValue>vMac9BH4TrUwOkZpnp+6+9PommvNb/C5QIoQ3O0dUNw=</DigestValue>
      </Reference>
      <Reference URI="/xl/printerSettings/printerSettings29.bin?ContentType=application/vnd.openxmlformats-officedocument.spreadsheetml.printerSettings">
        <DigestMethod Algorithm="http://www.w3.org/2001/04/xmlenc#sha256"/>
        <DigestValue>vMac9BH4TrUwOkZpnp+6+9PommvNb/C5QIoQ3O0dUNw=</DigestValue>
      </Reference>
      <Reference URI="/xl/printerSettings/printerSettings3.bin?ContentType=application/vnd.openxmlformats-officedocument.spreadsheetml.printerSettings">
        <DigestMethod Algorithm="http://www.w3.org/2001/04/xmlenc#sha256"/>
        <DigestValue>vMac9BH4TrUwOkZpnp+6+9PommvNb/C5QIoQ3O0dUNw=</DigestValue>
      </Reference>
      <Reference URI="/xl/printerSettings/printerSettings30.bin?ContentType=application/vnd.openxmlformats-officedocument.spreadsheetml.printerSettings">
        <DigestMethod Algorithm="http://www.w3.org/2001/04/xmlenc#sha256"/>
        <DigestValue>vMac9BH4TrUwOkZpnp+6+9PommvNb/C5QIoQ3O0dUNw=</DigestValue>
      </Reference>
      <Reference URI="/xl/printerSettings/printerSettings31.bin?ContentType=application/vnd.openxmlformats-officedocument.spreadsheetml.printerSettings">
        <DigestMethod Algorithm="http://www.w3.org/2001/04/xmlenc#sha256"/>
        <DigestValue>vMac9BH4TrUwOkZpnp+6+9PommvNb/C5QIoQ3O0dUNw=</DigestValue>
      </Reference>
      <Reference URI="/xl/printerSettings/printerSettings32.bin?ContentType=application/vnd.openxmlformats-officedocument.spreadsheetml.printerSettings">
        <DigestMethod Algorithm="http://www.w3.org/2001/04/xmlenc#sha256"/>
        <DigestValue>vMac9BH4TrUwOkZpnp+6+9PommvNb/C5QIoQ3O0dUNw=</DigestValue>
      </Reference>
      <Reference URI="/xl/printerSettings/printerSettings33.bin?ContentType=application/vnd.openxmlformats-officedocument.spreadsheetml.printerSettings">
        <DigestMethod Algorithm="http://www.w3.org/2001/04/xmlenc#sha256"/>
        <DigestValue>vMac9BH4TrUwOkZpnp+6+9PommvNb/C5QIoQ3O0dUNw=</DigestValue>
      </Reference>
      <Reference URI="/xl/printerSettings/printerSettings34.bin?ContentType=application/vnd.openxmlformats-officedocument.spreadsheetml.printerSettings">
        <DigestMethod Algorithm="http://www.w3.org/2001/04/xmlenc#sha256"/>
        <DigestValue>vMac9BH4TrUwOkZpnp+6+9PommvNb/C5QIoQ3O0dUNw=</DigestValue>
      </Reference>
      <Reference URI="/xl/printerSettings/printerSettings35.bin?ContentType=application/vnd.openxmlformats-officedocument.spreadsheetml.printerSettings">
        <DigestMethod Algorithm="http://www.w3.org/2001/04/xmlenc#sha256"/>
        <DigestValue>vMac9BH4TrUwOkZpnp+6+9PommvNb/C5QIoQ3O0dUNw=</DigestValue>
      </Reference>
      <Reference URI="/xl/printerSettings/printerSettings36.bin?ContentType=application/vnd.openxmlformats-officedocument.spreadsheetml.printerSettings">
        <DigestMethod Algorithm="http://www.w3.org/2001/04/xmlenc#sha256"/>
        <DigestValue>vMac9BH4TrUwOkZpnp+6+9PommvNb/C5QIoQ3O0dUNw=</DigestValue>
      </Reference>
      <Reference URI="/xl/printerSettings/printerSettings37.bin?ContentType=application/vnd.openxmlformats-officedocument.spreadsheetml.printerSettings">
        <DigestMethod Algorithm="http://www.w3.org/2001/04/xmlenc#sha256"/>
        <DigestValue>vMac9BH4TrUwOkZpnp+6+9PommvNb/C5QIoQ3O0dUNw=</DigestValue>
      </Reference>
      <Reference URI="/xl/printerSettings/printerSettings38.bin?ContentType=application/vnd.openxmlformats-officedocument.spreadsheetml.printerSettings">
        <DigestMethod Algorithm="http://www.w3.org/2001/04/xmlenc#sha256"/>
        <DigestValue>vMac9BH4TrUwOkZpnp+6+9PommvNb/C5QIoQ3O0dUNw=</DigestValue>
      </Reference>
      <Reference URI="/xl/printerSettings/printerSettings39.bin?ContentType=application/vnd.openxmlformats-officedocument.spreadsheetml.printerSettings">
        <DigestMethod Algorithm="http://www.w3.org/2001/04/xmlenc#sha256"/>
        <DigestValue>vMac9BH4TrUwOkZpnp+6+9PommvNb/C5QIoQ3O0dUNw=</DigestValue>
      </Reference>
      <Reference URI="/xl/printerSettings/printerSettings4.bin?ContentType=application/vnd.openxmlformats-officedocument.spreadsheetml.printerSettings">
        <DigestMethod Algorithm="http://www.w3.org/2001/04/xmlenc#sha256"/>
        <DigestValue>vMac9BH4TrUwOkZpnp+6+9PommvNb/C5QIoQ3O0dUNw=</DigestValue>
      </Reference>
      <Reference URI="/xl/printerSettings/printerSettings40.bin?ContentType=application/vnd.openxmlformats-officedocument.spreadsheetml.printerSettings">
        <DigestMethod Algorithm="http://www.w3.org/2001/04/xmlenc#sha256"/>
        <DigestValue>vMac9BH4TrUwOkZpnp+6+9PommvNb/C5QIoQ3O0dUNw=</DigestValue>
      </Reference>
      <Reference URI="/xl/printerSettings/printerSettings41.bin?ContentType=application/vnd.openxmlformats-officedocument.spreadsheetml.printerSettings">
        <DigestMethod Algorithm="http://www.w3.org/2001/04/xmlenc#sha256"/>
        <DigestValue>vMac9BH4TrUwOkZpnp+6+9PommvNb/C5QIoQ3O0dUNw=</DigestValue>
      </Reference>
      <Reference URI="/xl/printerSettings/printerSettings42.bin?ContentType=application/vnd.openxmlformats-officedocument.spreadsheetml.printerSettings">
        <DigestMethod Algorithm="http://www.w3.org/2001/04/xmlenc#sha256"/>
        <DigestValue>vMac9BH4TrUwOkZpnp+6+9PommvNb/C5QIoQ3O0dUNw=</DigestValue>
      </Reference>
      <Reference URI="/xl/printerSettings/printerSettings43.bin?ContentType=application/vnd.openxmlformats-officedocument.spreadsheetml.printerSettings">
        <DigestMethod Algorithm="http://www.w3.org/2001/04/xmlenc#sha256"/>
        <DigestValue>vMac9BH4TrUwOkZpnp+6+9PommvNb/C5QIoQ3O0dUNw=</DigestValue>
      </Reference>
      <Reference URI="/xl/printerSettings/printerSettings44.bin?ContentType=application/vnd.openxmlformats-officedocument.spreadsheetml.printerSettings">
        <DigestMethod Algorithm="http://www.w3.org/2001/04/xmlenc#sha256"/>
        <DigestValue>vMac9BH4TrUwOkZpnp+6+9PommvNb/C5QIoQ3O0dUNw=</DigestValue>
      </Reference>
      <Reference URI="/xl/printerSettings/printerSettings45.bin?ContentType=application/vnd.openxmlformats-officedocument.spreadsheetml.printerSettings">
        <DigestMethod Algorithm="http://www.w3.org/2001/04/xmlenc#sha256"/>
        <DigestValue>vMac9BH4TrUwOkZpnp+6+9PommvNb/C5QIoQ3O0dUNw=</DigestValue>
      </Reference>
      <Reference URI="/xl/printerSettings/printerSettings46.bin?ContentType=application/vnd.openxmlformats-officedocument.spreadsheetml.printerSettings">
        <DigestMethod Algorithm="http://www.w3.org/2001/04/xmlenc#sha256"/>
        <DigestValue>vMac9BH4TrUwOkZpnp+6+9PommvNb/C5QIoQ3O0dUNw=</DigestValue>
      </Reference>
      <Reference URI="/xl/printerSettings/printerSettings47.bin?ContentType=application/vnd.openxmlformats-officedocument.spreadsheetml.printerSettings">
        <DigestMethod Algorithm="http://www.w3.org/2001/04/xmlenc#sha256"/>
        <DigestValue>vMac9BH4TrUwOkZpnp+6+9PommvNb/C5QIoQ3O0dUNw=</DigestValue>
      </Reference>
      <Reference URI="/xl/printerSettings/printerSettings5.bin?ContentType=application/vnd.openxmlformats-officedocument.spreadsheetml.printerSettings">
        <DigestMethod Algorithm="http://www.w3.org/2001/04/xmlenc#sha256"/>
        <DigestValue>vMac9BH4TrUwOkZpnp+6+9PommvNb/C5QIoQ3O0dUNw=</DigestValue>
      </Reference>
      <Reference URI="/xl/printerSettings/printerSettings6.bin?ContentType=application/vnd.openxmlformats-officedocument.spreadsheetml.printerSettings">
        <DigestMethod Algorithm="http://www.w3.org/2001/04/xmlenc#sha256"/>
        <DigestValue>vMac9BH4TrUwOkZpnp+6+9PommvNb/C5QIoQ3O0dUNw=</DigestValue>
      </Reference>
      <Reference URI="/xl/printerSettings/printerSettings7.bin?ContentType=application/vnd.openxmlformats-officedocument.spreadsheetml.printerSettings">
        <DigestMethod Algorithm="http://www.w3.org/2001/04/xmlenc#sha256"/>
        <DigestValue>vMac9BH4TrUwOkZpnp+6+9PommvNb/C5QIoQ3O0dUNw=</DigestValue>
      </Reference>
      <Reference URI="/xl/printerSettings/printerSettings8.bin?ContentType=application/vnd.openxmlformats-officedocument.spreadsheetml.printerSettings">
        <DigestMethod Algorithm="http://www.w3.org/2001/04/xmlenc#sha256"/>
        <DigestValue>vMac9BH4TrUwOkZpnp+6+9PommvNb/C5QIoQ3O0dUNw=</DigestValue>
      </Reference>
      <Reference URI="/xl/printerSettings/printerSettings9.bin?ContentType=application/vnd.openxmlformats-officedocument.spreadsheetml.printerSettings">
        <DigestMethod Algorithm="http://www.w3.org/2001/04/xmlenc#sha256"/>
        <DigestValue>vMac9BH4TrUwOkZpnp+6+9PommvNb/C5QIoQ3O0dUNw=</DigestValue>
      </Reference>
      <Reference URI="/xl/sharedStrings.xml?ContentType=application/vnd.openxmlformats-officedocument.spreadsheetml.sharedStrings+xml">
        <DigestMethod Algorithm="http://www.w3.org/2001/04/xmlenc#sha256"/>
        <DigestValue>TtoFd/ldoSbpPhLw5qbViIMI/urRMR10rP337PgMNzo=</DigestValue>
      </Reference>
      <Reference URI="/xl/styles.xml?ContentType=application/vnd.openxmlformats-officedocument.spreadsheetml.styles+xml">
        <DigestMethod Algorithm="http://www.w3.org/2001/04/xmlenc#sha256"/>
        <DigestValue>uhI1l9JSKnAm8GWPFM04PnIiFdQGk/2h7HnXX3d45Mg=</DigestValue>
      </Reference>
      <Reference URI="/xl/theme/theme1.xml?ContentType=application/vnd.openxmlformats-officedocument.theme+xml">
        <DigestMethod Algorithm="http://www.w3.org/2001/04/xmlenc#sha256"/>
        <DigestValue>0od3cWFb7H/9sr1fB3xS8N4PVwSWcnr1ynQI1Jvf//w=</DigestValue>
      </Reference>
      <Reference URI="/xl/vbaProject.bin?ContentType=application/vnd.ms-office.vbaProject">
        <DigestMethod Algorithm="http://www.w3.org/2001/04/xmlenc#sha256"/>
        <DigestValue>d8vck8gDOikUg9tmc7To1/GZzxzZQ6tIaYQc55IhiFc=</DigestValue>
      </Reference>
      <Reference URI="/xl/workbook.xml?ContentType=application/vnd.ms-excel.sheet.macroEnabled.main+xml">
        <DigestMethod Algorithm="http://www.w3.org/2001/04/xmlenc#sha256"/>
        <DigestValue>VWBNYUjWLldZSKK6R1pnwYgsn8V30Y3ADlcFxy2hHCY=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AkNhP713P2yRa4Dh2ARGFlwE9QoRTO7fyLFTfcPffHI=</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SD9G9w23Vp00R3gK9yR/9reaMdhdbBsDyq/XkGcJaK8=</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5kKvkvSbKXpBpXV1LaANJux3biFxXgux0pOcc8eadNY=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FgNRJQWHHLtUJHzFTm8OWOCNFgJXur9venGGTPVYFXY=</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YMtabRMD7lcSpwRdewU+QqIny0cA+r8qd5xdPtMEzaU=</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PuEniog20HoIbFAIps2zsmYgmS5aLQboJfHPDaNqpo4=</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O9cnYeBsFUgjVp13Z8J9n/A0zPbb479UyG03J4dCRXI=</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3iS29RgGizUTgmtBni8degzLfqWHy2uN4AVjRehr32M=</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iiI62456xgyBiH9I39OyDE+Qfvj84F4KrO+TyRZEP5g=</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I/R5yBYm6QMCUJuO8adD1NqOmD8fFhRangLh6nczLNQ=</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OzKa9cyLBhbWP0uM56oqdqcc6XL7lFmuDTE1T3eiLuQ=</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8HaPwOnk8PQdBDzB47fwPBX+JElfU/peSd8lDGTUijE=</DigestValue>
      </Reference>
      <Reference URI="/xl/worksheets/_rels/sheet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WeT6pA+vLgfdwL/09u4RpK+COY8F8CFxGGPGLd5N2DU=</DigestValue>
      </Reference>
      <Reference URI="/xl/worksheets/_rels/sheet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RofjFfDGEQEcA4cUnvodX7beZGieR+bW06/zJsc/T9U=</DigestValue>
      </Reference>
      <Reference URI="/xl/worksheets/_rels/sheet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KI9hCAiSPspQkx3fvGaoyX3upl5kJ41+pW8AD1s5XqI=</DigestValue>
      </Reference>
      <Reference URI="/xl/worksheets/_rels/sheet4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L5oBYlBU1wEDrpS5LVvB7Xy7MEFo9ARqK3cCvGbGhr8=</DigestValue>
      </Reference>
      <Reference URI="/xl/worksheets/_rels/sheet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OsJnUIw8ZJm/JrtcL/mX12XnIt31BUOzLCNpse9AlCc=</DigestValue>
      </Reference>
      <Reference URI="/xl/worksheets/_rels/sheet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Jqu8TGjuincglhnXIRPw5rTdx9ds1e5FUfNPGK7lUxY=</DigestValue>
      </Reference>
      <Reference URI="/xl/worksheets/_rels/sheet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hln/pWRMx9Hj6lY6sad7buhrVqNkBtw2OGkWupD9mbQ=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2ak/sULKbY4gT+T6Xpw8xFAJdSqZ+Dx7vydXuEPWojg=</DigestValue>
      </Reference>
      <Reference URI="/xl/worksheets/sheet10.xml?ContentType=application/vnd.openxmlformats-officedocument.spreadsheetml.worksheet+xml">
        <DigestMethod Algorithm="http://www.w3.org/2001/04/xmlenc#sha256"/>
        <DigestValue>zM4vSKXrfvrorNljCgzc86BkLhkWr1Em1zAmVq9Qpbk=</DigestValue>
      </Reference>
      <Reference URI="/xl/worksheets/sheet11.xml?ContentType=application/vnd.openxmlformats-officedocument.spreadsheetml.worksheet+xml">
        <DigestMethod Algorithm="http://www.w3.org/2001/04/xmlenc#sha256"/>
        <DigestValue>1rB78FECF3Zj2wBHMNCUiQ9mCtEneNLOEXKth7FO7Is=</DigestValue>
      </Reference>
      <Reference URI="/xl/worksheets/sheet12.xml?ContentType=application/vnd.openxmlformats-officedocument.spreadsheetml.worksheet+xml">
        <DigestMethod Algorithm="http://www.w3.org/2001/04/xmlenc#sha256"/>
        <DigestValue>pSoigmcQZulM4Uvs2ouLSA8IjTPupoI6g5ZeKfainLs=</DigestValue>
      </Reference>
      <Reference URI="/xl/worksheets/sheet13.xml?ContentType=application/vnd.openxmlformats-officedocument.spreadsheetml.worksheet+xml">
        <DigestMethod Algorithm="http://www.w3.org/2001/04/xmlenc#sha256"/>
        <DigestValue>+zYDu3X7bSuCu9DJYDLH+HN89ctdJyB8mzREIqLEMlo=</DigestValue>
      </Reference>
      <Reference URI="/xl/worksheets/sheet14.xml?ContentType=application/vnd.openxmlformats-officedocument.spreadsheetml.worksheet+xml">
        <DigestMethod Algorithm="http://www.w3.org/2001/04/xmlenc#sha256"/>
        <DigestValue>r9LKoacK+DyLKr42s17GPqkxFe+HlbE3x+gklzgmn/c=</DigestValue>
      </Reference>
      <Reference URI="/xl/worksheets/sheet15.xml?ContentType=application/vnd.openxmlformats-officedocument.spreadsheetml.worksheet+xml">
        <DigestMethod Algorithm="http://www.w3.org/2001/04/xmlenc#sha256"/>
        <DigestValue>AaRJwblvi98lmZXH4ynSPXVq4W8ZDmgdFaCPpILwV50=</DigestValue>
      </Reference>
      <Reference URI="/xl/worksheets/sheet16.xml?ContentType=application/vnd.openxmlformats-officedocument.spreadsheetml.worksheet+xml">
        <DigestMethod Algorithm="http://www.w3.org/2001/04/xmlenc#sha256"/>
        <DigestValue>f2Rkq5T7wX4ASvHVmoSU4IWbVj2E//Q+tI1VoNOx1Is=</DigestValue>
      </Reference>
      <Reference URI="/xl/worksheets/sheet17.xml?ContentType=application/vnd.openxmlformats-officedocument.spreadsheetml.worksheet+xml">
        <DigestMethod Algorithm="http://www.w3.org/2001/04/xmlenc#sha256"/>
        <DigestValue>f41em7/TYTW8cKMwUTHdp6ugXHW97dKaB7mVPTfLQbM=</DigestValue>
      </Reference>
      <Reference URI="/xl/worksheets/sheet18.xml?ContentType=application/vnd.openxmlformats-officedocument.spreadsheetml.worksheet+xml">
        <DigestMethod Algorithm="http://www.w3.org/2001/04/xmlenc#sha256"/>
        <DigestValue>c2CA4zlMWFbNNAxAjQc9SPQmujRhvymA78roxq8T5Vs=</DigestValue>
      </Reference>
      <Reference URI="/xl/worksheets/sheet19.xml?ContentType=application/vnd.openxmlformats-officedocument.spreadsheetml.worksheet+xml">
        <DigestMethod Algorithm="http://www.w3.org/2001/04/xmlenc#sha256"/>
        <DigestValue>B4+cUiFWpj+XdO0jnd4c93ZpLJdV8yjGax7ahdvzBcA=</DigestValue>
      </Reference>
      <Reference URI="/xl/worksheets/sheet2.xml?ContentType=application/vnd.openxmlformats-officedocument.spreadsheetml.worksheet+xml">
        <DigestMethod Algorithm="http://www.w3.org/2001/04/xmlenc#sha256"/>
        <DigestValue>Rm1aBcfzsGA8OPfC3KayTGVG/InmvpzG7iAamiaNEwI=</DigestValue>
      </Reference>
      <Reference URI="/xl/worksheets/sheet20.xml?ContentType=application/vnd.openxmlformats-officedocument.spreadsheetml.worksheet+xml">
        <DigestMethod Algorithm="http://www.w3.org/2001/04/xmlenc#sha256"/>
        <DigestValue>l0ZOibZ4pGF4ucsVEUzabtTQGMvn8THzWcooFkLPGV4=</DigestValue>
      </Reference>
      <Reference URI="/xl/worksheets/sheet21.xml?ContentType=application/vnd.openxmlformats-officedocument.spreadsheetml.worksheet+xml">
        <DigestMethod Algorithm="http://www.w3.org/2001/04/xmlenc#sha256"/>
        <DigestValue>GbWaCMotjH0q0GpdNH6MD6mbVfFYokzvEoWbdARpFJ0=</DigestValue>
      </Reference>
      <Reference URI="/xl/worksheets/sheet22.xml?ContentType=application/vnd.openxmlformats-officedocument.spreadsheetml.worksheet+xml">
        <DigestMethod Algorithm="http://www.w3.org/2001/04/xmlenc#sha256"/>
        <DigestValue>7Pe/Tv4F/hVfjKMNYf1cvr4PS9vanxqzWJhF+QkEFoA=</DigestValue>
      </Reference>
      <Reference URI="/xl/worksheets/sheet23.xml?ContentType=application/vnd.openxmlformats-officedocument.spreadsheetml.worksheet+xml">
        <DigestMethod Algorithm="http://www.w3.org/2001/04/xmlenc#sha256"/>
        <DigestValue>PQTZhJXtsuaGhNpu8DqBQMw+nk7jf1uAs4KB0aNCZ8s=</DigestValue>
      </Reference>
      <Reference URI="/xl/worksheets/sheet24.xml?ContentType=application/vnd.openxmlformats-officedocument.spreadsheetml.worksheet+xml">
        <DigestMethod Algorithm="http://www.w3.org/2001/04/xmlenc#sha256"/>
        <DigestValue>FRuvxcVFgMo+cSHscA7LloFBM0KIKl9C+XpY0Q7nlz4=</DigestValue>
      </Reference>
      <Reference URI="/xl/worksheets/sheet25.xml?ContentType=application/vnd.openxmlformats-officedocument.spreadsheetml.worksheet+xml">
        <DigestMethod Algorithm="http://www.w3.org/2001/04/xmlenc#sha256"/>
        <DigestValue>QRLIEqJvvH271tg0aSGUbwh+jTlZJLgzvXpRvjjbUJs=</DigestValue>
      </Reference>
      <Reference URI="/xl/worksheets/sheet26.xml?ContentType=application/vnd.openxmlformats-officedocument.spreadsheetml.worksheet+xml">
        <DigestMethod Algorithm="http://www.w3.org/2001/04/xmlenc#sha256"/>
        <DigestValue>A6PXfScit79K3JQxxrWS/MrU6tDA+EFwzQzOiWyMBLo=</DigestValue>
      </Reference>
      <Reference URI="/xl/worksheets/sheet27.xml?ContentType=application/vnd.openxmlformats-officedocument.spreadsheetml.worksheet+xml">
        <DigestMethod Algorithm="http://www.w3.org/2001/04/xmlenc#sha256"/>
        <DigestValue>bdRXuRI9V1mnvfEIA1PQoN2ra3kleh/EYvxQ8+u6ZBY=</DigestValue>
      </Reference>
      <Reference URI="/xl/worksheets/sheet28.xml?ContentType=application/vnd.openxmlformats-officedocument.spreadsheetml.worksheet+xml">
        <DigestMethod Algorithm="http://www.w3.org/2001/04/xmlenc#sha256"/>
        <DigestValue>VhrN/wdKzYUfir1Gr0TPotu9tiNDpxVbU61BsJJKODA=</DigestValue>
      </Reference>
      <Reference URI="/xl/worksheets/sheet29.xml?ContentType=application/vnd.openxmlformats-officedocument.spreadsheetml.worksheet+xml">
        <DigestMethod Algorithm="http://www.w3.org/2001/04/xmlenc#sha256"/>
        <DigestValue>0SsAdmz1dt0lnf9Uu15nMdYCsZyOuI27xD9hmRpdKxI=</DigestValue>
      </Reference>
      <Reference URI="/xl/worksheets/sheet3.xml?ContentType=application/vnd.openxmlformats-officedocument.spreadsheetml.worksheet+xml">
        <DigestMethod Algorithm="http://www.w3.org/2001/04/xmlenc#sha256"/>
        <DigestValue>aZn5yC6KDAj5Anl63XgQrJSErj0h4vYAntypkBO/l4o=</DigestValue>
      </Reference>
      <Reference URI="/xl/worksheets/sheet30.xml?ContentType=application/vnd.openxmlformats-officedocument.spreadsheetml.worksheet+xml">
        <DigestMethod Algorithm="http://www.w3.org/2001/04/xmlenc#sha256"/>
        <DigestValue>kKdIY0U7XMruSIjug+c4NymCKSt5u4VriVRGiy2/qEk=</DigestValue>
      </Reference>
      <Reference URI="/xl/worksheets/sheet31.xml?ContentType=application/vnd.openxmlformats-officedocument.spreadsheetml.worksheet+xml">
        <DigestMethod Algorithm="http://www.w3.org/2001/04/xmlenc#sha256"/>
        <DigestValue>FFIVleTxkBJrLw/ip0PrSXPQ1XNe1PL56nYp2e0VLXw=</DigestValue>
      </Reference>
      <Reference URI="/xl/worksheets/sheet32.xml?ContentType=application/vnd.openxmlformats-officedocument.spreadsheetml.worksheet+xml">
        <DigestMethod Algorithm="http://www.w3.org/2001/04/xmlenc#sha256"/>
        <DigestValue>DJhSmzr3jwTrBcfhr30Ia5Xk/XahOa9Uhs3blreZF/8=</DigestValue>
      </Reference>
      <Reference URI="/xl/worksheets/sheet33.xml?ContentType=application/vnd.openxmlformats-officedocument.spreadsheetml.worksheet+xml">
        <DigestMethod Algorithm="http://www.w3.org/2001/04/xmlenc#sha256"/>
        <DigestValue>IJjJoKXAzVSPm78oCfvT8HL0Uo5R2OSVxgeGYyaSMjU=</DigestValue>
      </Reference>
      <Reference URI="/xl/worksheets/sheet34.xml?ContentType=application/vnd.openxmlformats-officedocument.spreadsheetml.worksheet+xml">
        <DigestMethod Algorithm="http://www.w3.org/2001/04/xmlenc#sha256"/>
        <DigestValue>wt+p/iOLJ9gg/4yavHucISBlm/QxqtfADLZxzw7dApg=</DigestValue>
      </Reference>
      <Reference URI="/xl/worksheets/sheet35.xml?ContentType=application/vnd.openxmlformats-officedocument.spreadsheetml.worksheet+xml">
        <DigestMethod Algorithm="http://www.w3.org/2001/04/xmlenc#sha256"/>
        <DigestValue>00BSA3lC55hRT5QeuVYDCj1E/22rbTqDy85kK/yWuaU=</DigestValue>
      </Reference>
      <Reference URI="/xl/worksheets/sheet36.xml?ContentType=application/vnd.openxmlformats-officedocument.spreadsheetml.worksheet+xml">
        <DigestMethod Algorithm="http://www.w3.org/2001/04/xmlenc#sha256"/>
        <DigestValue>KzG1oH6+u1ieOhsLhlRrrTd+4jOwH8wGZcX7AxSPwwA=</DigestValue>
      </Reference>
      <Reference URI="/xl/worksheets/sheet37.xml?ContentType=application/vnd.openxmlformats-officedocument.spreadsheetml.worksheet+xml">
        <DigestMethod Algorithm="http://www.w3.org/2001/04/xmlenc#sha256"/>
        <DigestValue>+iFQBqiH+aqu/70W6kugYYL/wH0Whwx/oWP5XH+qb/k=</DigestValue>
      </Reference>
      <Reference URI="/xl/worksheets/sheet38.xml?ContentType=application/vnd.openxmlformats-officedocument.spreadsheetml.worksheet+xml">
        <DigestMethod Algorithm="http://www.w3.org/2001/04/xmlenc#sha256"/>
        <DigestValue>aNPf9FHHpXx51S5PQnALPZ16BfVUDsEOuzecuQwhjNs=</DigestValue>
      </Reference>
      <Reference URI="/xl/worksheets/sheet39.xml?ContentType=application/vnd.openxmlformats-officedocument.spreadsheetml.worksheet+xml">
        <DigestMethod Algorithm="http://www.w3.org/2001/04/xmlenc#sha256"/>
        <DigestValue>2aWafDH549oLKvEArJBfmUVnVjt853Duh/UO34/4Voo=</DigestValue>
      </Reference>
      <Reference URI="/xl/worksheets/sheet4.xml?ContentType=application/vnd.openxmlformats-officedocument.spreadsheetml.worksheet+xml">
        <DigestMethod Algorithm="http://www.w3.org/2001/04/xmlenc#sha256"/>
        <DigestValue>VbZwaG02umkqw99b2D7qASxLAyqpQY+FSsG66+C51sI=</DigestValue>
      </Reference>
      <Reference URI="/xl/worksheets/sheet40.xml?ContentType=application/vnd.openxmlformats-officedocument.spreadsheetml.worksheet+xml">
        <DigestMethod Algorithm="http://www.w3.org/2001/04/xmlenc#sha256"/>
        <DigestValue>I70Oks+JSmJB/VOjU9Lq63tttr7uHs9h/X9ErtIjBFM=</DigestValue>
      </Reference>
      <Reference URI="/xl/worksheets/sheet41.xml?ContentType=application/vnd.openxmlformats-officedocument.spreadsheetml.worksheet+xml">
        <DigestMethod Algorithm="http://www.w3.org/2001/04/xmlenc#sha256"/>
        <DigestValue>H0egPtJVgI1l1bNoPlk7NVX9eRFX7zyoFJ0EKxynugk=</DigestValue>
      </Reference>
      <Reference URI="/xl/worksheets/sheet42.xml?ContentType=application/vnd.openxmlformats-officedocument.spreadsheetml.worksheet+xml">
        <DigestMethod Algorithm="http://www.w3.org/2001/04/xmlenc#sha256"/>
        <DigestValue>yYFhq2QwzDwptx4DijOr/xeBiiU6lv9ErnA23k845Sg=</DigestValue>
      </Reference>
      <Reference URI="/xl/worksheets/sheet43.xml?ContentType=application/vnd.openxmlformats-officedocument.spreadsheetml.worksheet+xml">
        <DigestMethod Algorithm="http://www.w3.org/2001/04/xmlenc#sha256"/>
        <DigestValue>iZH5Ly0Pz6nfD87xy7LZ9m1oCNeGzpjziZy5QpD0u5E=</DigestValue>
      </Reference>
      <Reference URI="/xl/worksheets/sheet44.xml?ContentType=application/vnd.openxmlformats-officedocument.spreadsheetml.worksheet+xml">
        <DigestMethod Algorithm="http://www.w3.org/2001/04/xmlenc#sha256"/>
        <DigestValue>ysWlHfn7ulwjANM63mlvbmpDyaM5GDrUxj/1cPexCr4=</DigestValue>
      </Reference>
      <Reference URI="/xl/worksheets/sheet45.xml?ContentType=application/vnd.openxmlformats-officedocument.spreadsheetml.worksheet+xml">
        <DigestMethod Algorithm="http://www.w3.org/2001/04/xmlenc#sha256"/>
        <DigestValue>ZCZyXH+xrLnz7TK3FIEaU7R114gLn3PA0iaQJbnF+s0=</DigestValue>
      </Reference>
      <Reference URI="/xl/worksheets/sheet46.xml?ContentType=application/vnd.openxmlformats-officedocument.spreadsheetml.worksheet+xml">
        <DigestMethod Algorithm="http://www.w3.org/2001/04/xmlenc#sha256"/>
        <DigestValue>Wq/23CEoyw7J8Pd0iUJdXwdt1NePTtpd+2i6J7uHQZU=</DigestValue>
      </Reference>
      <Reference URI="/xl/worksheets/sheet47.xml?ContentType=application/vnd.openxmlformats-officedocument.spreadsheetml.worksheet+xml">
        <DigestMethod Algorithm="http://www.w3.org/2001/04/xmlenc#sha256"/>
        <DigestValue>SJuqEfihXC5XlmdJo7D4tbqrSqWw5dzvWjegUW6j06M=</DigestValue>
      </Reference>
      <Reference URI="/xl/worksheets/sheet5.xml?ContentType=application/vnd.openxmlformats-officedocument.spreadsheetml.worksheet+xml">
        <DigestMethod Algorithm="http://www.w3.org/2001/04/xmlenc#sha256"/>
        <DigestValue>CDMFZdjNxMtC8Vxd761YiE9ZYGpQrD32e/hNOBtAGWI=</DigestValue>
      </Reference>
      <Reference URI="/xl/worksheets/sheet6.xml?ContentType=application/vnd.openxmlformats-officedocument.spreadsheetml.worksheet+xml">
        <DigestMethod Algorithm="http://www.w3.org/2001/04/xmlenc#sha256"/>
        <DigestValue>5frnPtj+xgzEZfVL9VN1hgMV+jLhRmelmsGj0itRMoo=</DigestValue>
      </Reference>
      <Reference URI="/xl/worksheets/sheet7.xml?ContentType=application/vnd.openxmlformats-officedocument.spreadsheetml.worksheet+xml">
        <DigestMethod Algorithm="http://www.w3.org/2001/04/xmlenc#sha256"/>
        <DigestValue>i9AuGc/GnakUBPvjS/hLwDVQBXscN0rGDK4NvTmtei4=</DigestValue>
      </Reference>
      <Reference URI="/xl/worksheets/sheet8.xml?ContentType=application/vnd.openxmlformats-officedocument.spreadsheetml.worksheet+xml">
        <DigestMethod Algorithm="http://www.w3.org/2001/04/xmlenc#sha256"/>
        <DigestValue>YH5RzZy/u8a6DD2nwKtMHXHZbNcS+dSydWEHD61B/M4=</DigestValue>
      </Reference>
      <Reference URI="/xl/worksheets/sheet9.xml?ContentType=application/vnd.openxmlformats-officedocument.spreadsheetml.worksheet+xml">
        <DigestMethod Algorithm="http://www.w3.org/2001/04/xmlenc#sha256"/>
        <DigestValue>SQhoXxv+swHmsyhp8ek4O3+ez8kd8dCDh2nPP1mxhfc=</DigestValue>
      </Reference>
    </Manifest>
    <SignatureProperties>
      <SignatureProperty Id="idSignatureTime" Target="#idPackageSignature">
        <mdssi:SignatureTime xmlns:mdssi="http://schemas.openxmlformats.org/package/2006/digital-signature">
          <mdssi:Format>YYYY-MM-DDThh:mm:ssTZD</mdssi:Format>
          <mdssi:Value>2024-03-27T18:38:54Z</mdssi:Value>
        </mdssi:SignatureTime>
      </SignatureProperty>
    </SignatureProperties>
  </Object>
  <Object Id="idOfficeObject">
    <SignatureProperties>
      <SignatureProperty Id="idOfficeV1Details" Target="#idPackageSignature">
        <SignatureInfoV1 xmlns="http://schemas.microsoft.com/office/2006/digsig">
          <SetupID>{F64F09F9-EF36-4B15-BFAD-8D744C73B213}</SetupID>
          <SignatureText>Angel Devaca Pavón</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2</SignatureType>
        </SignatureInfoV1>
      </SignatureProperty>
    </SignatureProperties>
  </Object>
  <Object>
    <xd:QualifyingProperties xmlns:xd="http://uri.etsi.org/01903/v1.3.2#" Target="#idPackageSignature">
      <xd:SignedProperties Id="idSignedProperties">
        <xd:SignedSignatureProperties>
          <xd:SigningTime>2024-03-27T18:38:54Z</xd:SigningTime>
          <xd:SigningCertificate>
            <xd:Cert>
              <xd:CertDigest>
                <DigestMethod Algorithm="http://www.w3.org/2001/04/xmlenc#sha256"/>
                <DigestValue>3WcBlkB/tKQI8zpsvyuWIxdutcjKY2EBIiHegAPIA/E=</DigestValue>
              </xd:CertDigest>
              <xd:IssuerSerial>
                <X509IssuerName>CN=CA-CODE100 S.A., C=PY, O=CODE100 S.A., SERIALNUMBER=RUC 80080610-7</X509IssuerName>
                <X509SerialNumber>2051668829408538406334049003853233508342352892</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lTCCBX2gAwIBAgIQFQam0zHqbL5VAzhF6Zk1wTANBgkqhkiG9w0BAQsFADBvMQswCQYDVQQGEwJQWTErMCkGA1UECgwiTWluaXN0ZXJpbyBkZSBJbmR1c3RyaWEgeSBDb21lcmNpbzEzMDEGA1UEAwwqQXV0b3JpZGFkIENlcnRpZmljYWRvcmEgUmHDrXogZGVsIFBhcmFndWF5MB4XDTE1MDMxMzE5MTkzM1oXDTI1MDMxMzE5MTkzM1owVzEXMBUGA1UEBRMOUlVDIDgwMDgwNjEwLTcxFTATBgNVBAoTDENPREUxMDAgUy5BLjELMAkGA1UEBhMCUFkxGDAWBgNVBAMTD0NBLUNPREUxMDAgUy5BLjCCAiIwDQYJKoZIhvcNAQEBBQADggIPADCCAgoCggIBAKq5cmDx8Vvk7dlXjYYKwdNRreQbj9K2Q3zBDwF+/vPMXXX8pPD+U3dIHr9BGoDy6M7UrZlXfexAGDzVgaTKlzJgZbkYFOYOKrN2fh1UnTPnStJsIjHywqpPqrW0y5rRm3preND4LMJhjmB0YSIp6LT8Nd5FvOtn/G2eBMZD1vFGooZ8p135TkWSGhTfNwssEYaLxWxFSnC8ntX+rfzBh0v9bx/iS2oRpvqLqTyOXvtgaTmUcGOMmzwRUnuQqRaHe7EQJMtYSnFKB8QZbxhnMSmhc3wxAcrO+mOruL/FO153UvU6uEJUP4uxjggxxyxcIWwQX40/TMWauVhG68YjIUZJBXJMSbO9AewBmKnWSWkZqD2ZTwg6fPew0cBOSsk2AvlA6w++ID+31F8uSm6OOxG/u9q3a7kHdfsH1N+tQBBdhuUr8+IcwNIgy4kkVQsNyF9jxwPimQHUXWTHnMxug0zb/+UyPX5U24dzq1FrMHneKi+m7fZYjPO3eN1FB/0ZhTqphfEM8QT8XHaPSxY+U8raBZnWqjZhCT5Xx02cmlHYZ/O4w7us9KKaMfLrMxioE8CdJsyTkN1K6z/Bd31FVPSfKJZBZ+4iAj6Wfa4sRci8KhB9tS9Tp4AeSY/yaf6OSh1FZSgaJ8UpCCJjX8BIlToDHyASJxtaR7AItaeD5p4XAgMBAAGjggJDMIICPzASBgNVHRMBAf8ECDAGAQH/AgEAMA4GA1UdDwEB/wQEAwIBBjAdBgNVHQ4EFgQUJ/baOwt/k/hZEtAVqkLPspaWPUUwHwYDVR0jBBgwFoAUwsQR8ipoRAwAKOxM1inbkvtevdYwegYIKwYBBQUHAQEEbjBsMD4GCCsGAQUFBzAChjJodHRwOi8vd3d3LmFjcmFpei5nb3YucHkvY3J0L2FjX3JhaXpfcHlfc2hhMjU2LmNydDAqBggrBgEFBQcwAYYeaHR0cDovL2NhMS5jb2RlMTAwLmNvbS5weS9vY3NwMIIBHQYDVR0gBIIBFDCCARAwggEMBgNVHSAwggEDMDYGCCsGAQUFBwIBFipodHRwOi8vd3d3LmFjcmFpei5nb3YucHkvY3BzL3BvbGl0aWNhcy5wZGYwZgYIKwYBBQUHAgIwWhpYQ2VydGlmaWNhZG9zIGVtaXRpZG9zIGRlbnRybyBkZWwgbWFyY28gZGUgbGEgUEtJIFBhcmFndWF5IGJham8gbGEgamVyYXJxdWlhIGRlIHN1IEFDUmFpejBhBggrBgEFBQcCAjBVGlNJc3N1ZWQgQ2VydGlmaWNhdGVzIGluIHRoZSBzY29wZSBvZiB0aGUgUEtJIFBhcmFndWF5IHVuZGVyIHRoZSBoaWVyYWNoeSBvZiBST09UIENBLjA8BgNVHR8ENTAzMDGgL6AthitodHRwOi8vd3d3LmFjcmFpei5nb3YucHkvYXJsL2FjX3JhaXpfcHkuY3JsMA0GCSqGSIb3DQEBCwUAA4ICAQCYwoeertzB7Um4In9wdg4uUvBU1DnivQWVaUJheeX5Bx81Mx60cu54IrwRC8o9AdgyV3aZiy+cWd8hBoX8ItgqJmxk4PwUT1802eP/ftLurBdCbAQv0lL81sDN00qtSo8LuqKv7ShZ5yYmrF6mEYJJYZ6AmCA5ji0nQ204rP7GKn3aA2wRy9DQ0WcAHB5YXVj4ihPMPWRf1y+zdDVEAJl2w2lmaBWPpg2Q/fIssSosmQozlHgb7HuVTLluHfZLdGiwq/pIk89qaoTpZs8s/ni2jMFvTx/3DHnY3Dz6s5kRDw2whrIjoV6xMDLJe3bm+rXKi2pGddUsqNrb6lCTUwN6bC0xIhwjRRxrBO9CMnj/8YT1GmR9kHKgP08tcyDSWk+woSoflKL/mlOkZf5o8TLTtSDeA87MMT0n18CWxzSLpkF97WXmJ8JGqTFDk1efqogYP6oanP9QvVUNGyEJw6DmGHEW3c29XaL1j/F4DTRCGEH2anQtpL6nV0l+mJ/hsDzPpPt92VilM4GdPZvk10JQ/yzj4+uNB9wozKLy427qbe6se/VaHa3iyutnxRP9sPEqHWfP/fm5u/e0PC9/JsjE89zti8rxEUK3hES0cSaLsCXpPKXPViaZI+1FeCtG9q2Deesy9diKtRnVZ1/ozb1rdfsug6BLWG4AsBnG3zduXA==</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Object Id="idValidSigLnImg">AQAAAGwAAAAAAAAAAAAAAH8BAAC/AAAAAAAAAAAAAAAkGAAABAwAACBFTUYAAAEAZBoAAKIAAAAGAAAAAAAAAAAAAAAAAAAAgAcAADgEAAA1AQAArQAAAAAAAAAAAAAAAAAAAAi3BADIo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4BAAAGAAAAagEAABoAAAAeAQAABgAAAE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AAAAAASAAAADAAAAAEAAAAeAAAAGAAAAB4BAAAGAAAAawEAABsAAAAlAAAADAAAAAEAAABUAAAAhAAAAB8BAAAGAAAAaQEAABoAAAABAAAAAMCAQe0lgEEfAQAABgAAAAkAAABMAAAAAAAAAAAAAAAAAAAA//////////9gAAAAMgA3AC8AMwAvADIAMAAyADQAAAAJAAAACQAAAAYAAAAJAAAABgAAAAkAAAAJAAAACQAAAAkAAABLAAAAQAAAADAAAAAFAAAAIAAAAAEAAAABAAAAEAAAAAAAAAAAAAAAgAEAAMAAAAAAAAAAAAAAAIA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AAwIBB7SWA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BUBAABlAAAAOgAAAEYAAADc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BYBAABmAAAAJQAAAAwAAAAEAAAAVAAAALgAAAA7AAAARgAAABQBAABlAAAAAQAAAADAgEHtJYBBOwAAAEYAAAASAAAATAAAAAAAAAAAAAAAAAAAAP//////////cAAAAEEAbgBnAGUAbAAgAEQAZQB2AGEAYwBhACAAUABhAHYA8wBuAA8AAAAOAAAADgAAAA0AAAAGAAAABwAAABEAAAANAAAADAAAAAwAAAALAAAADAAAAAcAAAANAAAADAAAAAwAAAAOAAAADg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VAAAAcgAAAGoBAACGAAAAFQAAAHIAAABWAQAAFQAAACEA8AAAAAAAAAAAAAAAgD8AAAAAAAAAAAAAgD8AAAAAAAAAAAAAAAAAAAAAAAAAAAAAAAAAAAAAAAAAACUAAAAMAAAAAAAAgCgAAAAMAAAABQAAACcAAAAYAAAABQAAAAAAAAD///8AAAAAACUAAAAMAAAABQAAAEwAAABkAAAAFQAAAIwAAABqAQAAoAAAABUAAACMAAAAVgEAABUAAAAhAPAAAAAAAAAAAAAAAIA/AAAAAAAAAAAAAIA/AAAAAAAAAAAAAAAAAAAAAAAAAAAAAAAAAAAAAAAAAAAlAAAADAAAAAAAAIAoAAAADAAAAAUAAAAlAAAADAAAAAEAAAAYAAAADAAAAAAAAAASAAAADAAAAAEAAAAeAAAAGAAAABUAAACMAAAAawEAAKEAAAAlAAAADAAAAAEAAABUAAAAqAAAABYAAACMAAAAgQAAAKAAAAABAAAAAMCAQe0lgEEWAAAAjAAAAA8AAABMAAAAAAAAAAAAAAAAAAAA//////////9sAAAAQQB1AGQAaQB0AG8AcgAgAGUAeAB0AGUAcgBuAG8AAAAKAAAACQAAAAkAAAAEAAAABQAAAAkAAAAGAAAABAAAAAgAAAAHAAAABQAAAAgAAAAGAAAACQAAAAkAAABLAAAAQAAAADAAAAAFAAAAIAAAAAEAAAABAAAAEAAAAAAAAAAAAAAAgAEAAMAAAAAAAAAAAAAAAIABAADAAAAAJQAAAAwAAAACAAAAJwAAABgAAAAFAAAAAAAAAP///wAAAAAAJQAAAAwAAAAFAAAATAAAAGQAAAAVAAAApgAAABwBAAC6AAAAFQAAAKYAAAAIAQAAFQAAACEA8AAAAAAAAAAAAAAAgD8AAAAAAAAAAAAAgD8AAAAAAAAAAAAAAAAAAAAAAAAAAAAAAAAAAAAAAAAAACUAAAAMAAAAAAAAgCgAAAAMAAAABQAAACUAAAAMAAAAAQAAABgAAAAMAAAAAAAAABIAAAAMAAAAAQAAABYAAAAMAAAAAAAAAFQAAAAIAQAAFgAAAKYAAAAbAQAAugAAAAEAAAAAwIBB7SWAQRYAAACmAAAAHwAAAEwAAAAEAAAAFQAAAKYAAAAdAQAAuwAAAIwAAABGAGkAcgBtAGEAZABvACAAcABvAHIAOgAgAEEATgBHAEUATAAgAEQARQBWAEEAQwBBACAAUABBAFYATwBOAAAACAAAAAQAAAAGAAAADgAAAAgAAAAJAAAACQAAAAQAAAAJAAAACQAAAAYAAAADAAAABAAAAAoAAAAMAAAACwAAAAgAAAAIAAAABAAAAAsAAAAIAAAACgAAAAoAAAAKAAAACgAAAAQAAAAJAAAACgAAAAoAAAAMAAAADAAAABYAAAAMAAAAAAAAACUAAAAMAAAAAgAAAA4AAAAUAAAAAAAAABAAAAAUAAAA</Object>
  <Object Id="idInvalidSigLnImg">AQAAAGwAAAAAAAAAAAAAAH8BAAC/AAAAAAAAAAAAAAAkGAAABAwAACBFTUYAAAEATCAAAKgAAAAGAAAAAAAAAAAAAAAAAAAAgAcAADgEAAA1AQAArQAAAAAAAAAAAAAAAAAAAAi3BADIowIACgAAABAAAAAAAAAAAAAAAEsAAAAQAAAAAAAAAAUAAAAeAAAAGAAAAAAAAAAAAAAAgAEAAMAAAAAnAAAAGAAAAAEAAAA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8PDwAAAAAAAlAAAADAAAAAEAAABMAAAAZAAAAAAAAAAAAAAAfwEAAL8AAAAAAAAAAAAAAIABAADAAAAAIQDwAAAAAAAAAAAAAACAPwAAAAAAAAAAAACAPwAAAAAAAAAAAAAAAAAAAAAAAAAAAAAAAAAAAAAAAAAAJQAAAAwAAAAAAACAKAAAAAwAAAABAAAAJwAAABgAAAABAAAAAAAAAPDw8AAAAAAAJQAAAAwAAAABAAAATAAAAGQAAAAAAAAAAAAAAH8BAAC/AAAAAAAAAAAAAACAAQAAwAAAACEA8AAAAAAAAAAAAAAAgD8AAAAAAAAAAAAAgD8AAAAAAAAAAAAAAAAAAAAAAAAAAAAAAAAAAAAAAAAAACUAAAAMAAAAAAAAgCgAAAAMAAAAAQAAACcAAAAYAAAAAQAAAAAAAADw8PAAAAAAACUAAAAMAAAAAQAAAEwAAABkAAAAAAAAAAAAAAB/AQAAvwAAAAAAAAAAAAAAgAEAAMAAAAAhAPAAAAAAAAAAAAAAAIA/AAAAAAAAAAAAAIA/AAAAAAAAAAAAAAAAAAAAAAAAAAAAAAAAAAAAAAAAAAAlAAAADAAAAAAAAIAoAAAADAAAAAEAAAAnAAAAGAAAAAEAAAAAAAAA////AAAAAAAlAAAADAAAAAEAAABMAAAAZAAAAAAAAAAAAAAAfwEAAL8AAAAAAAAAAAAAAIABAADAAAAAIQDwAAAAAAAAAAAAAACAPwAAAAAAAAAAAACAPwAAAAAAAAAAAAAAAAAAAAAAAAAAAAAAAAAAAAAAAAAAJQAAAAwAAAAAAACAKAAAAAwAAAABAAAAJwAAABgAAAABAAAAAAAAAP///wAAAAAAJQAAAAwAAAABAAAATAAAAGQAAAAAAAAAAAAAAH8BAAC/AAAAAAAAAAAAAACAAQAAwAAAACEA8AAAAAAAAAAAAAAAgD8AAAAAAAAAAAAAgD8AAAAAAAAAAAAAAAAAAAAAAAAAAAAAAAAAAAAAAAAAACUAAAAMAAAAAAAAgCgAAAAMAAAAAQAAACcAAAAYAAAAAQAAAAAAAAD///8AAAAAACUAAAAMAAAAAQAAAEwAAABkAAAAAAAAAAUAAAB/AQAAHAAAAAAAAAAFAAAAgAEAABgAAAAhAPAAAAAAAAAAAAAAAIA/AAAAAAAAAAAAAIA/AAAAAAAAAAAAAAAAAAAAAAAAAAAAAAAAAAAAAAAAAAAlAAAADAAAAAAAAIAoAAAADAAAAAEAAAAnAAAAGAAAAAEAAAAAAAAA////AAAAAAAlAAAADAAAAAEAAABMAAAAZAAAABUAAAAFAAAALAAAABwAAAAVAAAABQAAABgAAAAYAAAAIQDwAAAAAAAAAAAAAACAPwAAAAAAAAAAAACAPwAAAAAAAAAAAAAAAAAAAAAAAAAAAAAAAAAAAAAAAAAAJQAAAAwAAAAAAACAKAAAAAwAAAABAAAAUAAAACQFAAAXAAAABgAAACoAAAAZAAAAFwAAAAYAAAAAAAAAAAAAABQAAAAUAAAATAAAACgAAAB0AAAAsAQAAAAAAAAAAAAAFAAAACgAAAAUAAAAFAAAAAEAGAAAAAAAAAAAAAAAAAAAAAAAAAAAAAAAAAAAAAAAAAAAAAAAAAAAAAAAAAAAAAAAAAAAAAAPGkIuTsUbLnUAAAAAAAAAAAAAAAAAAAAAAAAMFTYYKWcAAAAAAAAAAAAAAAAAAAAAAAAAAAAAAAAAAAAcMXsyVdYyVdYSIFAAAAAAAAAAAAAAAAAKEi4vUMsPGkIAAACCwupfhK1fhK1fhK1fhK1fhK1fhK0AAAAFCRcuT8cyVdYwU9APGj0+VnEQFx4JECkuT8gjPJcAAAAAAABfhK2CwuqCwuqCwuqCwuqCwuqCwup6ttwSGyEMFjcwUs4yVdYwUc0NFjgLEzAuT8guT8gQGCsAAAAAAABfhK2CwuqCwur///+Cwur///+Cwur///9vpsgZGRkMFTUuT8gyVdYwUc0wUc0xVNUQG0JJZYQAAAAAAABfhK2Cwur////////////////////////////c3NwODg4HDB8uT8cyVdYyVdYkPZsdKzRcf6cAAAAAAABfhK2CwuqCwur////////////////////W1tYxMTEGChokPp0yVdYyVdYyVdYyVdYgOIwSGicAAAAAAABfhK2Cwur///////+xfUqxfUqxfUqabEAHBQMTIFIvUMsyVdYyVdYcMHgHDSAhOZAxVNUrSbgMFTUAAABfhK2CwuqCwur///////////////+1tbUAAAAsTMAyVdYvUMkSH09paWlzc3MGBgYKEi4bLnUHDSAAAABfhK2Cwur////////g8PqCwuqCwup7uN4aGxwLFDMZKmsSFiKioqL///////9zq88/XnEAAAAAAAAAAABfhK2CwuqCwur///+CwuqCwuqCwuqCwupzq892dnaEhITr6+v///////////////+CwupfhK0AAAAAAABfhK2Cwur///////+CwuqCwuqCwuqCwuqCwur///////////////////////+CwuqCwupfhK0AAAAAAABfhK2CwuqCwur///+CwuqCwuqCwuqCwuqCwur///////////////////////////+CwupfhK0AAAAAAABfhK2Cwur////////k8vqCwuqCwuqCwurl8vv///////////////////////+CwuqCwupfhK0AAAAAAABfhK2CwuqCwur///////////////////////////////////////////////////+CwupfhK0AAAAAAABfhK2Cwur///+Cwur///+Cwur///+Cwur///+Cwur///+Cwur///+Cwur///+CwuqCwupfhK0AAAAAAABfhK2CwuqCwuqCwuqCwuqCwuqCwuqCwuqCwuqCwuqCwuqCwuqCwuqCwuqCwuqCwuqCwupfhK0AAAAAAACCwupfhK1fhK1fhK1fhK1fhK1fhK1fhK1fhK1fhK1fhK1fhK1fhK1fhK1fhK1fhK1fhK2CwuoAAAAAAAAAAAAAAAAAAAAAAAAAAAAAAAAAAAAAAAAAAAAAAAAAAAAAAAAAAAAAAAAAAAAAAAAAAAAAAAAAAAAAAAAAAAAAAAAAAAAAAAAAAAAAAAAAAAAAAAAAAAAAAAAAAAAAAAAAAAAAAAAAAAAAAAAAAAAAAAAAAAAnAAAAGAAAAAEAAAAAAAAA////AAAAAAAlAAAADAAAAAEAAABMAAAAZAAAAEIAAAAGAAAArgAAABoAAABCAAAABgAAAG0AAAAVAAAAIQDwAAAAAAAAAAAAAACAPwAAAAAAAAAAAACAPwAAAAAAAAAAAAAAAAAAAAAAAAAAAAAAAAAAAAAAAAAAJQAAAAwAAAAAAACAKAAAAAwAAAABAAAAUgAAAHABAAABAAAA8P///wAAAAAAAAAAAAAAAJABAAAAAAABAAAAAHMAZQBnAG8AZQAgAHUAaQ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EAAAAYAAAADAAAAP8AAAASAAAADAAAAAEAAAAeAAAAGAAAAEIAAAAGAAAArwAAABsAAAAlAAAADAAAAAEAAABUAAAAqAAAAEMAAAAGAAAArQAAABoAAAABAAAAAMCAQe0lgEFDAAAABgAAAA8AAABMAAAAAAAAAAAAAAAAAAAA//////////9sAAAARgBpAHIAbQBhACAAbgBvACAAdgDhAGwAaQBkAGEAYQAIAAAABAAAAAYAAAAOAAAACAAAAAQAAAAJAAAACQAAAAQAAAAIAAAACAAAAAQAAAAEAAAACQAAAAgAAABLAAAAQAAAADAAAAAFAAAAIAAAAAEAAAABAAAAEAAAAAAAAAAAAAAAgAEAAMAAAAAAAAAAAAAAAIABAADAAAAAUgAAAHABAAACAAAAFAAAAAkAAAAAAAAAAAAAALwCAAAAAAAAAQICIlMAeQBzAHQAZQBt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ZHYACAAAAAAlAAAADAAAAAIAAAAnAAAAGAAAAAMAAAAAAAAAAAAAAAAAAAAlAAAADAAAAAMAAABMAAAAZAAAAAAAAAAAAAAA//////////8AAAAAIgAAAAAAAABJAAAAIQDwAAAAAAAAAAAAAACAPwAAAAAAAAAAAACAPwAAAAAAAAAAAAAAAAAAAAAAAAAAAAAAAAAAAAAAAAAAJQAAAAwAAAAAAACAKAAAAAwAAAADAAAAJwAAABgAAAADAAAAAAAAAAAAAAAAAAAAJQAAAAwAAAADAAAATAAAAGQAAAAAAAAAAAAAAP//////////AAAAACIAAACAAQAAAAAAACEA8AAAAAAAAAAAAAAAgD8AAAAAAAAAAAAAgD8AAAAAAAAAAAAAAAAAAAAAAAAAAAAAAAAAAAAAAAAAACUAAAAMAAAAAAAAgCgAAAAMAAAAAwAAACcAAAAYAAAAAwAAAAAAAAAAAAAAAAAAACUAAAAMAAAAAwAAAEwAAABkAAAAAAAAAAAAAAD//////////4ABAAAiAAAAAAAAAEkAAAAhAPAAAAAAAAAAAAAAAIA/AAAAAAAAAAAAAIA/AAAAAAAAAAAAAAAAAAAAAAAAAAAAAAAAAAAAAAAAAAAlAAAADAAAAAAAAIAoAAAADAAAAAMAAAAnAAAAGAAAAAMAAAAAAAAAAAAAAAAAAAAlAAAADAAAAAMAAABMAAAAZAAAAAAAAABrAAAAfwEAAGwAAAAAAAAAawAAAIABAAACAAAAIQDwAAAAAAAAAAAAAACAPwAAAAAAAAAAAACAPwAAAAAAAAAAAAAAAAAAAAAAAAAAAAAAAAAAAAAAAAAAJQAAAAwAAAAAAACAKAAAAAwAAAADAAAAJwAAABgAAAADAAAAAAAAAP///wAAAAAAJQAAAAwAAAADAAAATAAAAGQAAAAAAAAAIgAAAH8BAABqAAAAAAAAACIAAACAAQAASQAAACEA8AAAAAAAAAAAAAAAgD8AAAAAAAAAAAAAgD8AAAAAAAAAAAAAAAAAAAAAAAAAAAAAAAAAAAAAAAAAACUAAAAMAAAAAAAAgCgAAAAMAAAAAwAAACcAAAAYAAAAAwAAAAAAAAD///8AAAAAACUAAAAMAAAAAwAAAEwAAABkAAAADgAAAEcAAAAkAAAAagAAAA4AAABHAAAAFwAAACQAAAAhAPAAAAAAAAAAAAAAAIA/AAAAAAAAAAAAAIA/AAAAAAAAAAAAAAAAAAAAAAAAAAAAAAAAAAAAAAAAAAAlAAAADAAAAAAAAIAoAAAADAAAAAMAAABSAAAAcAEAAAMAAADg////AAAAAAAAAAAAAAAAkAEAAAAAAAEAAAAAYQByAGkAYQBs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BkdgAIAAAAACUAAAAMAAAAAwAAABgAAAAMAAAAAAAAABIAAAAMAAAAAQAAABYAAAAMAAAACAAAAFQAAABUAAAADwAAAEcAAAAjAAAAagAAAAEAAAAAwIBB7SWAQQ8AAABrAAAAAQAAAEwAAAAEAAAADgAAAEcAAAAlAAAAawAAAFAAAABYAAAAFQAAABYAAAAMAAAAAAAAACUAAAAMAAAAAgAAACcAAAAYAAAABAAAAAAAAAD///8AAAAAACUAAAAMAAAABAAAAEwAAABkAAAAOgAAACcAAABxAQAAagAAADoAAAAnAAAAOAEAAEQAAAAhAPAAAAAAAAAAAAAAAIA/AAAAAAAAAAAAAIA/AAAAAAAAAAAAAAAAAAAAAAAAAAAAAAAAAAAAAAAAAAAlAAAADAAAAAAAAIAoAAAADAAAAAQAAAAnAAAAGAAAAAQAAAAAAAAA////AAAAAAAlAAAADAAAAAQAAABMAAAAZAAAADoAAAAnAAAAcQEAAGUAAAA6AAAAJwAAADgBAAA/AAAAIQDwAAAAAAAAAAAAAACAPwAAAAAAAAAAAACAPwAAAAAAAAAAAAAAAAAAAAAAAAAAAAAAAAAAAAAAAAAAJQAAAAwAAAAAAACAKAAAAAwAAAAEAAAAJwAAABgAAAAEAAAAAAAAAP///wAAAAAAJQAAAAwAAAAEAAAATAAAAGQAAAA6AAAARgAAABUBAABlAAAAOgAAAEYAAADcAAAAIAAAACEA8AAAAAAAAAAAAAAAgD8AAAAAAAAAAAAAgD8AAAAAAAAAAAAAAAAAAAAAAAAAAAAAAAAAAAAAAAAAACUAAAAMAAAAAAAAgCgAAAAMAAAABAAAAFIAAABwAQAABAAAAOj///8AAAAAAAAAAAAAAACQAQAAAAAAAQAAAABzAGUAZwBvAGUAIAB1AGk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AGR2AAgAAAAAJQAAAAwAAAAEAAAAGAAAAAwAAAAAAAAAEgAAAAwAAAABAAAAHgAAABgAAAA6AAAARgAAABYBAABmAAAAJQAAAAwAAAAEAAAAVAAAALgAAAA7AAAARgAAABQBAABlAAAAAQAAAADAgEHtJYBBOwAAAEYAAAASAAAATAAAAAAAAAAAAAAAAAAAAP//////////cAAAAEEAbgBnAGUAbAAgAEQAZQB2AGEAYwBhACAAUABhAHYA8wBuAA8AAAAOAAAADgAAAA0AAAAGAAAABwAAABEAAAANAAAADAAAAAwAAAALAAAADAAAAAcAAAANAAAADAAAAAwAAAAOAAAADgAAAEsAAABAAAAAMAAAAAUAAAAgAAAAAQAAAAEAAAAQAAAAAAAAAAAAAACAAQAAwAAAAAAAAAAAAAAAgAEAAMAAAAAlAAAADAAAAAIAAAAnAAAAGAAAAAUAAAAAAAAA////AAAAAAAlAAAADAAAAAUAAABMAAAAZAAAAAAAAAByAAAAfwEAALoAAAAAAAAAcgAAAIABAABJAAAAIQDwAAAAAAAAAAAAAACAPwAAAAAAAAAAAACAPwAAAAAAAAAAAAAAAAAAAAAAAAAAAAAAAAAAAAAAAAAAJQAAAAwAAAAAAACAKAAAAAwAAAAFAAAAJwAAABgAAAAFAAAAAAAAAP///wAAAAAAJQAAAAwAAAAFAAAATAAAAGQAAAAVAAAAcgAAAGoBAACGAAAAFQAAAHIAAABWAQAAFQAAACEA8AAAAAAAAAAAAAAAgD8AAAAAAAAAAAAAgD8AAAAAAAAAAAAAAAAAAAAAAAAAAAAAAAAAAAAAAAAAACUAAAAMAAAAAAAAgCgAAAAMAAAABQAAACcAAAAYAAAABQAAAAAAAAD///8AAAAAACUAAAAMAAAABQAAAEwAAABkAAAAFQAAAIwAAABqAQAAoAAAABUAAACMAAAAVgEAABUAAAAhAPAAAAAAAAAAAAAAAIA/AAAAAAAAAAAAAIA/AAAAAAAAAAAAAAAAAAAAAAAAAAAAAAAAAAAAAAAAAAAlAAAADAAAAAAAAIAoAAAADAAAAAUAAAAlAAAADAAAAAEAAAAYAAAADAAAAAAAAAASAAAADAAAAAEAAAAeAAAAGAAAABUAAACMAAAAawEAAKEAAAAlAAAADAAAAAEAAABUAAAAqAAAABYAAACMAAAAgQAAAKAAAAABAAAAAMCAQe0lgEEWAAAAjAAAAA8AAABMAAAAAAAAAAAAAAAAAAAA//////////9sAAAAQQB1AGQAaQB0AG8AcgAgAGUAeAB0AGUAcgBuAG8ALwAKAAAACQAAAAkAAAAEAAAABQAAAAkAAAAGAAAABAAAAAgAAAAHAAAABQAAAAgAAAAGAAAACQAAAAkAAABLAAAAQAAAADAAAAAFAAAAIAAAAAEAAAABAAAAEAAAAAAAAAAAAAAAgAEAAMAAAAAAAAAAAAAAAIABAADAAAAAJQAAAAwAAAACAAAAJwAAABgAAAAFAAAAAAAAAP///wAAAAAAJQAAAAwAAAAFAAAATAAAAGQAAAAVAAAApgAAABwBAAC6AAAAFQAAAKYAAAAIAQAAFQAAACEA8AAAAAAAAAAAAAAAgD8AAAAAAAAAAAAAgD8AAAAAAAAAAAAAAAAAAAAAAAAAAAAAAAAAAAAAAAAAACUAAAAMAAAAAAAAgCgAAAAMAAAABQAAACUAAAAMAAAAAQAAABgAAAAMAAAAAAAAABIAAAAMAAAAAQAAABYAAAAMAAAAAAAAAFQAAAAIAQAAFgAAAKYAAAAbAQAAugAAAAEAAAAAwIBB7SWAQRYAAACmAAAAHwAAAEwAAAAEAAAAFQAAAKYAAAAdAQAAuwAAAIwAAABGAGkAcgBtAGEAZABvACAAcABvAHIAOgAgAEEATgBHAEUATAAgAEQARQBWAEEAQwBBACAAUABBAFYATwBOAGkACAAAAAQAAAAGAAAADgAAAAgAAAAJAAAACQAAAAQAAAAJAAAACQAAAAYAAAADAAAABAAAAAoAAAAMAAAACwAAAAgAAAAIAAAABAAAAAsAAAAIAAAACgAAAAoAAAAKAAAACgAAAAQAAAAJAAAACgAAAAoAAAAMAAAADAAAABYAAAAMAAAAAAAAACUAAAAMAAAAAgAAAA4AAAAUAAAAAAAAABAAAAAUAAAA</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5F0588E-7222-442F-BF48-1E1A1E2DB6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vt:i4>
      </vt:variant>
    </vt:vector>
  </HeadingPairs>
  <TitlesOfParts>
    <vt:vector size="50" baseType="lpstr">
      <vt:lpstr>Indice</vt:lpstr>
      <vt:lpstr>Información General</vt:lpstr>
      <vt:lpstr>BG</vt:lpstr>
      <vt:lpstr>ER</vt:lpstr>
      <vt:lpstr>EVPN</vt:lpstr>
      <vt:lpstr>EFE</vt:lpstr>
      <vt:lpstr>Nota1</vt:lpstr>
      <vt:lpstr>Nota 2</vt:lpstr>
      <vt:lpstr>Nota 3</vt:lpstr>
      <vt:lpstr>Nota 4</vt:lpstr>
      <vt:lpstr>Nota 5</vt:lpstr>
      <vt:lpstr>Nota 6</vt:lpstr>
      <vt:lpstr>Nota 7</vt:lpstr>
      <vt:lpstr>Nota 8</vt:lpstr>
      <vt:lpstr>Nota 9</vt:lpstr>
      <vt:lpstr>Nota 10</vt:lpstr>
      <vt:lpstr>Nota 11</vt:lpstr>
      <vt:lpstr>Nota 12</vt:lpstr>
      <vt:lpstr>Nota 13</vt:lpstr>
      <vt:lpstr>Nota 14</vt:lpstr>
      <vt:lpstr>Nota 15</vt:lpstr>
      <vt:lpstr>Nota 16</vt:lpstr>
      <vt:lpstr>Nota 17</vt:lpstr>
      <vt:lpstr>Nota 18</vt:lpstr>
      <vt:lpstr>Nota 19</vt:lpstr>
      <vt:lpstr>Nota 20</vt:lpstr>
      <vt:lpstr> Nota 21</vt:lpstr>
      <vt:lpstr>Nota 22</vt:lpstr>
      <vt:lpstr>Nota 23</vt:lpstr>
      <vt:lpstr>Nota 24</vt:lpstr>
      <vt:lpstr>Nota 25</vt:lpstr>
      <vt:lpstr>Nota 26</vt:lpstr>
      <vt:lpstr>Nota 27</vt:lpstr>
      <vt:lpstr>Nota 28</vt:lpstr>
      <vt:lpstr>Nota 29</vt:lpstr>
      <vt:lpstr>Nota 30</vt:lpstr>
      <vt:lpstr>Nota 31</vt:lpstr>
      <vt:lpstr>Nota 32</vt:lpstr>
      <vt:lpstr>Nota 33</vt:lpstr>
      <vt:lpstr>Nota 34</vt:lpstr>
      <vt:lpstr>Nota 35</vt:lpstr>
      <vt:lpstr>Nota 36</vt:lpstr>
      <vt:lpstr>Nota 37</vt:lpstr>
      <vt:lpstr>Nota 38</vt:lpstr>
      <vt:lpstr>Nota 39</vt:lpstr>
      <vt:lpstr>Nota 40</vt:lpstr>
      <vt:lpstr>Base de Monedas</vt:lpstr>
      <vt:lpstr>'Información General'!_Toc82092290</vt:lpstr>
      <vt:lpstr>BG!Área_de_impresión</vt:lpstr>
      <vt:lpstr>ER!Área_de_impresión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CONTABILIDAD</dc:creator>
  <cp:lastModifiedBy>Cecilia Villalba</cp:lastModifiedBy>
  <cp:lastPrinted>2023-02-27T19:30:43Z</cp:lastPrinted>
  <dcterms:created xsi:type="dcterms:W3CDTF">2019-05-02T15:06:12Z</dcterms:created>
  <dcterms:modified xsi:type="dcterms:W3CDTF">2024-03-26T19:25:01Z</dcterms:modified>
  <cp:contentStatus/>
</cp:coreProperties>
</file>